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anus\Documents\Akce\Práce - dokumenty\Rozpočty - projektanti\2023\Janča\Chodník Údrnice\2025\"/>
    </mc:Choice>
  </mc:AlternateContent>
  <xr:revisionPtr revIDLastSave="0" documentId="8_{E5F49D0E-BAD0-4F36-B529-474DE528B0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avba" sheetId="1" r:id="rId1"/>
    <sheet name="VzorPolozky" sheetId="10" state="hidden" r:id="rId2"/>
    <sheet name="01 01 Úpravy stáv. chodníku" sheetId="12" r:id="rId3"/>
    <sheet name="02 01 Novostavba chodníku" sheetId="13" r:id="rId4"/>
    <sheet name="03 01 Vjezd k bytovce" sheetId="14" r:id="rId5"/>
    <sheet name="04 01 Vjezd přes potok" sheetId="15" r:id="rId6"/>
    <sheet name="05 01 Lávka" sheetId="16" r:id="rId7"/>
    <sheet name="06 01 Most" sheetId="17" r:id="rId8"/>
    <sheet name="07 01 Úprava koryta potoka" sheetId="18" r:id="rId9"/>
    <sheet name="401 01 VO - II.část" sheetId="19" r:id="rId10"/>
  </sheets>
  <externalReferences>
    <externalReference r:id="rId11"/>
  </externalReferences>
  <definedNames>
    <definedName name="CelkemDPHVypocet" localSheetId="0">Stavba!$H$57</definedName>
    <definedName name="CenaCelkem">Stavba!$G$29</definedName>
    <definedName name="CenaCelkemBezDPH">Stavba!$G$28</definedName>
    <definedName name="CenaCelkemVypocet" localSheetId="0">Stavba!$I$57</definedName>
    <definedName name="cisloobjektu">Stavba!$D$3</definedName>
    <definedName name="CisloRozpoctu">'[1]Krycí list'!$C$2</definedName>
    <definedName name="CisloStavby" localSheetId="0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0">Stavba!$I$12</definedName>
    <definedName name="dmisto">Stavba!$E$13:$G$13</definedName>
    <definedName name="DPHSni">Stavba!$G$24</definedName>
    <definedName name="DPHZakl">Stavba!$G$26</definedName>
    <definedName name="dpsc" localSheetId="0">Stavba!$D$13</definedName>
    <definedName name="IČO" localSheetId="0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0">Stavba!$E$2</definedName>
    <definedName name="nazevstavby">'[1]Krycí list'!$C$7</definedName>
    <definedName name="NazevStavebnihoRozpoctu">Stavba!$E$4</definedName>
    <definedName name="_xlnm.Print_Titles" localSheetId="2">'01 01 Úpravy stáv. chodníku'!$1:$7</definedName>
    <definedName name="_xlnm.Print_Titles" localSheetId="3">'02 01 Novostavba chodníku'!$1:$7</definedName>
    <definedName name="_xlnm.Print_Titles" localSheetId="4">'03 01 Vjezd k bytovce'!$1:$7</definedName>
    <definedName name="_xlnm.Print_Titles" localSheetId="5">'04 01 Vjezd přes potok'!$1:$7</definedName>
    <definedName name="_xlnm.Print_Titles" localSheetId="6">'05 01 Lávka'!$1:$7</definedName>
    <definedName name="_xlnm.Print_Titles" localSheetId="7">'06 01 Most'!$1:$7</definedName>
    <definedName name="_xlnm.Print_Titles" localSheetId="8">'07 01 Úprava koryta potoka'!$1:$7</definedName>
    <definedName name="_xlnm.Print_Titles" localSheetId="9">'401 01 VO - II.část'!$1:$7</definedName>
    <definedName name="oadresa">Stavba!$D$6</definedName>
    <definedName name="Objednatel" localSheetId="0">Stavba!$D$5</definedName>
    <definedName name="Objekt" localSheetId="0">Stavba!$B$38</definedName>
    <definedName name="_xlnm.Print_Area" localSheetId="2">'01 01 Úpravy stáv. chodníku'!$A$1:$Y$152</definedName>
    <definedName name="_xlnm.Print_Area" localSheetId="3">'02 01 Novostavba chodníku'!$A$1:$Y$138</definedName>
    <definedName name="_xlnm.Print_Area" localSheetId="4">'03 01 Vjezd k bytovce'!$A$1:$Y$64</definedName>
    <definedName name="_xlnm.Print_Area" localSheetId="5">'04 01 Vjezd přes potok'!$A$1:$Y$47</definedName>
    <definedName name="_xlnm.Print_Area" localSheetId="6">'05 01 Lávka'!$A$1:$Y$74</definedName>
    <definedName name="_xlnm.Print_Area" localSheetId="7">'06 01 Most'!$A$1:$Y$67</definedName>
    <definedName name="_xlnm.Print_Area" localSheetId="8">'07 01 Úprava koryta potoka'!$A$1:$Y$49</definedName>
    <definedName name="_xlnm.Print_Area" localSheetId="9">'401 01 VO - II.část'!$A$1:$Y$73</definedName>
    <definedName name="_xlnm.Print_Area" localSheetId="0">Stavba!$A$1:$J$103</definedName>
    <definedName name="odic" localSheetId="0">Stavba!$I$6</definedName>
    <definedName name="oico" localSheetId="0">Stavba!$I$5</definedName>
    <definedName name="omisto" localSheetId="0">Stavba!$E$7</definedName>
    <definedName name="onazev" localSheetId="0">Stavba!$D$6</definedName>
    <definedName name="opsc" localSheetId="0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0">Stavba!$E$23</definedName>
    <definedName name="SazbaDPH1">'[1]Krycí list'!$C$30</definedName>
    <definedName name="SazbaDPH2" localSheetId="0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0" hidden="1">Stavba!$A:$A</definedName>
    <definedName name="Z_B7E7C763_C459_487D_8ABA_5CFDDFBD5A84_.wvu.PrintArea" localSheetId="0" hidden="1">Stavba!$B$1:$J$36</definedName>
    <definedName name="ZakladDPHSni">Stavba!$G$23</definedName>
    <definedName name="ZakladDPHSniVypocet" localSheetId="0">Stavba!$F$57</definedName>
    <definedName name="ZakladDPHZakl">Stavba!$G$25</definedName>
    <definedName name="ZakladDPHZaklVypocet" localSheetId="0">Stavba!$G$57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100" i="1" l="1"/>
  <c r="I99" i="1"/>
  <c r="I92" i="1"/>
  <c r="I91" i="1"/>
  <c r="I87" i="1"/>
  <c r="G54" i="1"/>
  <c r="F54" i="1"/>
  <c r="G53" i="1"/>
  <c r="F53" i="1"/>
  <c r="G52" i="1"/>
  <c r="F52" i="1"/>
  <c r="G51" i="1"/>
  <c r="F51" i="1"/>
  <c r="G50" i="1"/>
  <c r="F50" i="1"/>
  <c r="G49" i="1"/>
  <c r="F49" i="1"/>
  <c r="G48" i="1"/>
  <c r="F48" i="1"/>
  <c r="G47" i="1"/>
  <c r="F47" i="1"/>
  <c r="G46" i="1"/>
  <c r="F46" i="1"/>
  <c r="G45" i="1"/>
  <c r="F45" i="1"/>
  <c r="G44" i="1"/>
  <c r="F44" i="1"/>
  <c r="G43" i="1"/>
  <c r="F43" i="1"/>
  <c r="G9" i="19"/>
  <c r="M9" i="19" s="1"/>
  <c r="I9" i="19"/>
  <c r="K9" i="19"/>
  <c r="O9" i="19"/>
  <c r="Q9" i="19"/>
  <c r="Q8" i="19" s="1"/>
  <c r="V9" i="19"/>
  <c r="G10" i="19"/>
  <c r="M10" i="19" s="1"/>
  <c r="I10" i="19"/>
  <c r="K10" i="19"/>
  <c r="O10" i="19"/>
  <c r="Q10" i="19"/>
  <c r="V10" i="19"/>
  <c r="G11" i="19"/>
  <c r="I11" i="19"/>
  <c r="K11" i="19"/>
  <c r="M11" i="19"/>
  <c r="O11" i="19"/>
  <c r="Q11" i="19"/>
  <c r="V11" i="19"/>
  <c r="G12" i="19"/>
  <c r="I12" i="19"/>
  <c r="K12" i="19"/>
  <c r="M12" i="19"/>
  <c r="O12" i="19"/>
  <c r="Q12" i="19"/>
  <c r="V12" i="19"/>
  <c r="G13" i="19"/>
  <c r="I13" i="19"/>
  <c r="K13" i="19"/>
  <c r="M13" i="19"/>
  <c r="O13" i="19"/>
  <c r="Q13" i="19"/>
  <c r="V13" i="19"/>
  <c r="G14" i="19"/>
  <c r="I14" i="19"/>
  <c r="K14" i="19"/>
  <c r="M14" i="19"/>
  <c r="O14" i="19"/>
  <c r="Q14" i="19"/>
  <c r="V14" i="19"/>
  <c r="V8" i="19" s="1"/>
  <c r="G15" i="19"/>
  <c r="I15" i="19"/>
  <c r="K15" i="19"/>
  <c r="M15" i="19"/>
  <c r="O15" i="19"/>
  <c r="Q15" i="19"/>
  <c r="V15" i="19"/>
  <c r="G16" i="19"/>
  <c r="I16" i="19"/>
  <c r="K16" i="19"/>
  <c r="O16" i="19"/>
  <c r="Q16" i="19"/>
  <c r="V16" i="19"/>
  <c r="G17" i="19"/>
  <c r="M17" i="19" s="1"/>
  <c r="I17" i="19"/>
  <c r="K17" i="19"/>
  <c r="O17" i="19"/>
  <c r="Q17" i="19"/>
  <c r="V17" i="19"/>
  <c r="G18" i="19"/>
  <c r="M18" i="19" s="1"/>
  <c r="I18" i="19"/>
  <c r="K18" i="19"/>
  <c r="O18" i="19"/>
  <c r="Q18" i="19"/>
  <c r="V18" i="19"/>
  <c r="G19" i="19"/>
  <c r="I19" i="19"/>
  <c r="K19" i="19"/>
  <c r="M19" i="19"/>
  <c r="O19" i="19"/>
  <c r="Q19" i="19"/>
  <c r="V19" i="19"/>
  <c r="G20" i="19"/>
  <c r="I20" i="19"/>
  <c r="K20" i="19"/>
  <c r="M20" i="19"/>
  <c r="O20" i="19"/>
  <c r="Q20" i="19"/>
  <c r="V20" i="19"/>
  <c r="G21" i="19"/>
  <c r="I21" i="19"/>
  <c r="K21" i="19"/>
  <c r="M21" i="19"/>
  <c r="O21" i="19"/>
  <c r="Q21" i="19"/>
  <c r="V21" i="19"/>
  <c r="G22" i="19"/>
  <c r="I22" i="19"/>
  <c r="K22" i="19"/>
  <c r="M22" i="19"/>
  <c r="O22" i="19"/>
  <c r="Q22" i="19"/>
  <c r="V22" i="19"/>
  <c r="G23" i="19"/>
  <c r="M23" i="19" s="1"/>
  <c r="I23" i="19"/>
  <c r="K23" i="19"/>
  <c r="O23" i="19"/>
  <c r="Q23" i="19"/>
  <c r="V23" i="19"/>
  <c r="G25" i="19"/>
  <c r="M25" i="19" s="1"/>
  <c r="I25" i="19"/>
  <c r="I24" i="19" s="1"/>
  <c r="K25" i="19"/>
  <c r="K24" i="19" s="1"/>
  <c r="O25" i="19"/>
  <c r="Q25" i="19"/>
  <c r="V25" i="19"/>
  <c r="G26" i="19"/>
  <c r="M26" i="19" s="1"/>
  <c r="I26" i="19"/>
  <c r="K26" i="19"/>
  <c r="O26" i="19"/>
  <c r="Q26" i="19"/>
  <c r="V26" i="19"/>
  <c r="G27" i="19"/>
  <c r="I27" i="19"/>
  <c r="K27" i="19"/>
  <c r="M27" i="19"/>
  <c r="O27" i="19"/>
  <c r="Q27" i="19"/>
  <c r="V27" i="19"/>
  <c r="G28" i="19"/>
  <c r="I28" i="19"/>
  <c r="K28" i="19"/>
  <c r="M28" i="19"/>
  <c r="O28" i="19"/>
  <c r="Q28" i="19"/>
  <c r="V28" i="19"/>
  <c r="G29" i="19"/>
  <c r="I29" i="19"/>
  <c r="K29" i="19"/>
  <c r="M29" i="19"/>
  <c r="O29" i="19"/>
  <c r="Q29" i="19"/>
  <c r="V29" i="19"/>
  <c r="G30" i="19"/>
  <c r="M30" i="19" s="1"/>
  <c r="I30" i="19"/>
  <c r="K30" i="19"/>
  <c r="O30" i="19"/>
  <c r="Q30" i="19"/>
  <c r="V30" i="19"/>
  <c r="G31" i="19"/>
  <c r="I31" i="19"/>
  <c r="K31" i="19"/>
  <c r="M31" i="19"/>
  <c r="O31" i="19"/>
  <c r="Q31" i="19"/>
  <c r="V31" i="19"/>
  <c r="G32" i="19"/>
  <c r="G24" i="19" s="1"/>
  <c r="I98" i="1" s="1"/>
  <c r="I32" i="19"/>
  <c r="K32" i="19"/>
  <c r="O32" i="19"/>
  <c r="Q32" i="19"/>
  <c r="V32" i="19"/>
  <c r="G33" i="19"/>
  <c r="M33" i="19" s="1"/>
  <c r="I33" i="19"/>
  <c r="K33" i="19"/>
  <c r="O33" i="19"/>
  <c r="Q33" i="19"/>
  <c r="V33" i="19"/>
  <c r="G34" i="19"/>
  <c r="M34" i="19" s="1"/>
  <c r="I34" i="19"/>
  <c r="K34" i="19"/>
  <c r="O34" i="19"/>
  <c r="Q34" i="19"/>
  <c r="V34" i="19"/>
  <c r="G35" i="19"/>
  <c r="I35" i="19"/>
  <c r="K35" i="19"/>
  <c r="M35" i="19"/>
  <c r="O35" i="19"/>
  <c r="Q35" i="19"/>
  <c r="V35" i="19"/>
  <c r="G36" i="19"/>
  <c r="I36" i="19"/>
  <c r="K36" i="19"/>
  <c r="M36" i="19"/>
  <c r="O36" i="19"/>
  <c r="Q36" i="19"/>
  <c r="V36" i="19"/>
  <c r="G37" i="19"/>
  <c r="I37" i="19"/>
  <c r="K37" i="19"/>
  <c r="M37" i="19"/>
  <c r="O37" i="19"/>
  <c r="Q37" i="19"/>
  <c r="V37" i="19"/>
  <c r="G38" i="19"/>
  <c r="I38" i="19"/>
  <c r="K38" i="19"/>
  <c r="M38" i="19"/>
  <c r="O38" i="19"/>
  <c r="Q38" i="19"/>
  <c r="V38" i="19"/>
  <c r="G39" i="19"/>
  <c r="I39" i="19"/>
  <c r="K39" i="19"/>
  <c r="M39" i="19"/>
  <c r="O39" i="19"/>
  <c r="Q39" i="19"/>
  <c r="V39" i="19"/>
  <c r="G40" i="19"/>
  <c r="M40" i="19" s="1"/>
  <c r="I40" i="19"/>
  <c r="K40" i="19"/>
  <c r="O40" i="19"/>
  <c r="Q40" i="19"/>
  <c r="V40" i="19"/>
  <c r="G42" i="19"/>
  <c r="M42" i="19" s="1"/>
  <c r="I42" i="19"/>
  <c r="K42" i="19"/>
  <c r="K41" i="19" s="1"/>
  <c r="O42" i="19"/>
  <c r="O41" i="19" s="1"/>
  <c r="Q42" i="19"/>
  <c r="Q41" i="19" s="1"/>
  <c r="V42" i="19"/>
  <c r="V41" i="19" s="1"/>
  <c r="G43" i="19"/>
  <c r="I43" i="19"/>
  <c r="K43" i="19"/>
  <c r="M43" i="19"/>
  <c r="O43" i="19"/>
  <c r="Q43" i="19"/>
  <c r="V43" i="19"/>
  <c r="G44" i="19"/>
  <c r="I44" i="19"/>
  <c r="K44" i="19"/>
  <c r="M44" i="19"/>
  <c r="O44" i="19"/>
  <c r="Q44" i="19"/>
  <c r="V44" i="19"/>
  <c r="G45" i="19"/>
  <c r="I45" i="19"/>
  <c r="K45" i="19"/>
  <c r="M45" i="19"/>
  <c r="O45" i="19"/>
  <c r="Q45" i="19"/>
  <c r="V45" i="19"/>
  <c r="G46" i="19"/>
  <c r="I46" i="19"/>
  <c r="K46" i="19"/>
  <c r="M46" i="19"/>
  <c r="O46" i="19"/>
  <c r="Q46" i="19"/>
  <c r="V46" i="19"/>
  <c r="G47" i="19"/>
  <c r="I47" i="19"/>
  <c r="K47" i="19"/>
  <c r="M47" i="19"/>
  <c r="O47" i="19"/>
  <c r="Q47" i="19"/>
  <c r="V47" i="19"/>
  <c r="G48" i="19"/>
  <c r="M48" i="19" s="1"/>
  <c r="I48" i="19"/>
  <c r="K48" i="19"/>
  <c r="O48" i="19"/>
  <c r="Q48" i="19"/>
  <c r="V48" i="19"/>
  <c r="G49" i="19"/>
  <c r="M49" i="19" s="1"/>
  <c r="I49" i="19"/>
  <c r="I41" i="19" s="1"/>
  <c r="K49" i="19"/>
  <c r="O49" i="19"/>
  <c r="Q49" i="19"/>
  <c r="V49" i="19"/>
  <c r="G50" i="19"/>
  <c r="M50" i="19" s="1"/>
  <c r="I50" i="19"/>
  <c r="K50" i="19"/>
  <c r="O50" i="19"/>
  <c r="Q50" i="19"/>
  <c r="V50" i="19"/>
  <c r="G51" i="19"/>
  <c r="I51" i="19"/>
  <c r="K51" i="19"/>
  <c r="M51" i="19"/>
  <c r="O51" i="19"/>
  <c r="Q51" i="19"/>
  <c r="V51" i="19"/>
  <c r="G52" i="19"/>
  <c r="I52" i="19"/>
  <c r="K52" i="19"/>
  <c r="M52" i="19"/>
  <c r="O52" i="19"/>
  <c r="Q52" i="19"/>
  <c r="V52" i="19"/>
  <c r="G53" i="19"/>
  <c r="I53" i="19"/>
  <c r="K53" i="19"/>
  <c r="M53" i="19"/>
  <c r="O53" i="19"/>
  <c r="Q53" i="19"/>
  <c r="V53" i="19"/>
  <c r="G54" i="19"/>
  <c r="M54" i="19" s="1"/>
  <c r="I54" i="19"/>
  <c r="K54" i="19"/>
  <c r="O54" i="19"/>
  <c r="Q54" i="19"/>
  <c r="V54" i="19"/>
  <c r="G55" i="19"/>
  <c r="M55" i="19" s="1"/>
  <c r="I55" i="19"/>
  <c r="K55" i="19"/>
  <c r="O55" i="19"/>
  <c r="Q55" i="19"/>
  <c r="V55" i="19"/>
  <c r="G56" i="19"/>
  <c r="M56" i="19" s="1"/>
  <c r="I56" i="19"/>
  <c r="K56" i="19"/>
  <c r="O56" i="19"/>
  <c r="Q56" i="19"/>
  <c r="V56" i="19"/>
  <c r="G58" i="19"/>
  <c r="M58" i="19" s="1"/>
  <c r="I58" i="19"/>
  <c r="K58" i="19"/>
  <c r="K57" i="19" s="1"/>
  <c r="O58" i="19"/>
  <c r="O57" i="19" s="1"/>
  <c r="Q58" i="19"/>
  <c r="Q57" i="19" s="1"/>
  <c r="V58" i="19"/>
  <c r="V57" i="19" s="1"/>
  <c r="G59" i="19"/>
  <c r="I59" i="19"/>
  <c r="K59" i="19"/>
  <c r="M59" i="19"/>
  <c r="O59" i="19"/>
  <c r="Q59" i="19"/>
  <c r="V59" i="19"/>
  <c r="G60" i="19"/>
  <c r="I60" i="19"/>
  <c r="K60" i="19"/>
  <c r="M60" i="19"/>
  <c r="O60" i="19"/>
  <c r="Q60" i="19"/>
  <c r="V60" i="19"/>
  <c r="G61" i="19"/>
  <c r="I61" i="19"/>
  <c r="K61" i="19"/>
  <c r="M61" i="19"/>
  <c r="O61" i="19"/>
  <c r="Q61" i="19"/>
  <c r="V61" i="19"/>
  <c r="G62" i="19"/>
  <c r="I62" i="19"/>
  <c r="K62" i="19"/>
  <c r="M62" i="19"/>
  <c r="O62" i="19"/>
  <c r="Q62" i="19"/>
  <c r="V62" i="19"/>
  <c r="G63" i="19"/>
  <c r="M63" i="19" s="1"/>
  <c r="I63" i="19"/>
  <c r="K63" i="19"/>
  <c r="O63" i="19"/>
  <c r="Q63" i="19"/>
  <c r="V63" i="19"/>
  <c r="G64" i="19"/>
  <c r="M64" i="19" s="1"/>
  <c r="I64" i="19"/>
  <c r="K64" i="19"/>
  <c r="O64" i="19"/>
  <c r="Q64" i="19"/>
  <c r="V64" i="19"/>
  <c r="G65" i="19"/>
  <c r="M65" i="19" s="1"/>
  <c r="I65" i="19"/>
  <c r="I57" i="19" s="1"/>
  <c r="K65" i="19"/>
  <c r="O65" i="19"/>
  <c r="Q65" i="19"/>
  <c r="V65" i="19"/>
  <c r="G66" i="19"/>
  <c r="M66" i="19" s="1"/>
  <c r="I66" i="19"/>
  <c r="K66" i="19"/>
  <c r="O66" i="19"/>
  <c r="Q66" i="19"/>
  <c r="V66" i="19"/>
  <c r="G67" i="19"/>
  <c r="I67" i="19"/>
  <c r="K67" i="19"/>
  <c r="M67" i="19"/>
  <c r="O67" i="19"/>
  <c r="Q67" i="19"/>
  <c r="V67" i="19"/>
  <c r="G68" i="19"/>
  <c r="I68" i="19"/>
  <c r="K68" i="19"/>
  <c r="M68" i="19"/>
  <c r="O68" i="19"/>
  <c r="Q68" i="19"/>
  <c r="V68" i="19"/>
  <c r="G69" i="19"/>
  <c r="O69" i="19"/>
  <c r="Q69" i="19"/>
  <c r="G70" i="19"/>
  <c r="M70" i="19" s="1"/>
  <c r="M69" i="19" s="1"/>
  <c r="I70" i="19"/>
  <c r="I69" i="19" s="1"/>
  <c r="K70" i="19"/>
  <c r="K69" i="19" s="1"/>
  <c r="O70" i="19"/>
  <c r="Q70" i="19"/>
  <c r="V70" i="19"/>
  <c r="V69" i="19" s="1"/>
  <c r="AE72" i="19"/>
  <c r="F56" i="1" s="1"/>
  <c r="G48" i="18"/>
  <c r="BA38" i="18"/>
  <c r="BA30" i="18"/>
  <c r="BA14" i="18"/>
  <c r="BA12" i="18"/>
  <c r="BA10" i="18"/>
  <c r="G9" i="18"/>
  <c r="I9" i="18"/>
  <c r="K9" i="18"/>
  <c r="K8" i="18" s="1"/>
  <c r="M9" i="18"/>
  <c r="O9" i="18"/>
  <c r="O8" i="18" s="1"/>
  <c r="Q9" i="18"/>
  <c r="Q8" i="18" s="1"/>
  <c r="V9" i="18"/>
  <c r="V8" i="18" s="1"/>
  <c r="G11" i="18"/>
  <c r="I11" i="18"/>
  <c r="K11" i="18"/>
  <c r="M11" i="18"/>
  <c r="O11" i="18"/>
  <c r="Q11" i="18"/>
  <c r="V11" i="18"/>
  <c r="G13" i="18"/>
  <c r="I13" i="18"/>
  <c r="K13" i="18"/>
  <c r="M13" i="18"/>
  <c r="O13" i="18"/>
  <c r="Q13" i="18"/>
  <c r="V13" i="18"/>
  <c r="G15" i="18"/>
  <c r="I15" i="18"/>
  <c r="K15" i="18"/>
  <c r="M15" i="18"/>
  <c r="O15" i="18"/>
  <c r="Q15" i="18"/>
  <c r="V15" i="18"/>
  <c r="G17" i="18"/>
  <c r="M17" i="18" s="1"/>
  <c r="I17" i="18"/>
  <c r="K17" i="18"/>
  <c r="O17" i="18"/>
  <c r="Q17" i="18"/>
  <c r="V17" i="18"/>
  <c r="G18" i="18"/>
  <c r="M18" i="18" s="1"/>
  <c r="I18" i="18"/>
  <c r="K18" i="18"/>
  <c r="O18" i="18"/>
  <c r="Q18" i="18"/>
  <c r="V18" i="18"/>
  <c r="G19" i="18"/>
  <c r="M19" i="18" s="1"/>
  <c r="I19" i="18"/>
  <c r="K19" i="18"/>
  <c r="O19" i="18"/>
  <c r="Q19" i="18"/>
  <c r="V19" i="18"/>
  <c r="G21" i="18"/>
  <c r="M21" i="18" s="1"/>
  <c r="I21" i="18"/>
  <c r="I8" i="18" s="1"/>
  <c r="K21" i="18"/>
  <c r="O21" i="18"/>
  <c r="Q21" i="18"/>
  <c r="V21" i="18"/>
  <c r="G23" i="18"/>
  <c r="I23" i="18"/>
  <c r="K23" i="18"/>
  <c r="M23" i="18"/>
  <c r="O23" i="18"/>
  <c r="Q23" i="18"/>
  <c r="V23" i="18"/>
  <c r="K25" i="18"/>
  <c r="G26" i="18"/>
  <c r="I26" i="18"/>
  <c r="I25" i="18" s="1"/>
  <c r="K26" i="18"/>
  <c r="M26" i="18"/>
  <c r="O26" i="18"/>
  <c r="O25" i="18" s="1"/>
  <c r="Q26" i="18"/>
  <c r="Q25" i="18" s="1"/>
  <c r="V26" i="18"/>
  <c r="V25" i="18" s="1"/>
  <c r="G27" i="18"/>
  <c r="I27" i="18"/>
  <c r="K27" i="18"/>
  <c r="M27" i="18"/>
  <c r="O27" i="18"/>
  <c r="Q27" i="18"/>
  <c r="V27" i="18"/>
  <c r="G29" i="18"/>
  <c r="I29" i="18"/>
  <c r="K29" i="18"/>
  <c r="M29" i="18"/>
  <c r="O29" i="18"/>
  <c r="Q29" i="18"/>
  <c r="V29" i="18"/>
  <c r="G31" i="18"/>
  <c r="M31" i="18" s="1"/>
  <c r="M25" i="18" s="1"/>
  <c r="I31" i="18"/>
  <c r="K31" i="18"/>
  <c r="O31" i="18"/>
  <c r="Q31" i="18"/>
  <c r="V31" i="18"/>
  <c r="G33" i="18"/>
  <c r="M33" i="18" s="1"/>
  <c r="I33" i="18"/>
  <c r="K33" i="18"/>
  <c r="O33" i="18"/>
  <c r="Q33" i="18"/>
  <c r="V33" i="18"/>
  <c r="G34" i="18"/>
  <c r="I34" i="18"/>
  <c r="V34" i="18"/>
  <c r="G35" i="18"/>
  <c r="I35" i="18"/>
  <c r="K35" i="18"/>
  <c r="K34" i="18" s="1"/>
  <c r="M35" i="18"/>
  <c r="M34" i="18" s="1"/>
  <c r="O35" i="18"/>
  <c r="O34" i="18" s="1"/>
  <c r="Q35" i="18"/>
  <c r="V35" i="18"/>
  <c r="G37" i="18"/>
  <c r="I37" i="18"/>
  <c r="K37" i="18"/>
  <c r="M37" i="18"/>
  <c r="O37" i="18"/>
  <c r="Q37" i="18"/>
  <c r="Q34" i="18" s="1"/>
  <c r="V37" i="18"/>
  <c r="G39" i="18"/>
  <c r="I39" i="18"/>
  <c r="M39" i="18"/>
  <c r="O39" i="18"/>
  <c r="G40" i="18"/>
  <c r="I40" i="18"/>
  <c r="K40" i="18"/>
  <c r="K39" i="18" s="1"/>
  <c r="M40" i="18"/>
  <c r="O40" i="18"/>
  <c r="Q40" i="18"/>
  <c r="Q39" i="18" s="1"/>
  <c r="V40" i="18"/>
  <c r="V39" i="18" s="1"/>
  <c r="G41" i="18"/>
  <c r="I41" i="18"/>
  <c r="K41" i="18"/>
  <c r="M41" i="18"/>
  <c r="O41" i="18"/>
  <c r="Q41" i="18"/>
  <c r="V41" i="18"/>
  <c r="O42" i="18"/>
  <c r="V42" i="18"/>
  <c r="G43" i="18"/>
  <c r="M43" i="18" s="1"/>
  <c r="I43" i="18"/>
  <c r="I42" i="18" s="1"/>
  <c r="K43" i="18"/>
  <c r="K42" i="18" s="1"/>
  <c r="O43" i="18"/>
  <c r="Q43" i="18"/>
  <c r="Q42" i="18" s="1"/>
  <c r="V43" i="18"/>
  <c r="G44" i="18"/>
  <c r="M44" i="18" s="1"/>
  <c r="I44" i="18"/>
  <c r="K44" i="18"/>
  <c r="O44" i="18"/>
  <c r="Q44" i="18"/>
  <c r="V44" i="18"/>
  <c r="G45" i="18"/>
  <c r="I45" i="18"/>
  <c r="K45" i="18"/>
  <c r="M45" i="18"/>
  <c r="O45" i="18"/>
  <c r="Q45" i="18"/>
  <c r="V45" i="18"/>
  <c r="G46" i="18"/>
  <c r="I46" i="18"/>
  <c r="K46" i="18"/>
  <c r="M46" i="18"/>
  <c r="O46" i="18"/>
  <c r="Q46" i="18"/>
  <c r="V46" i="18"/>
  <c r="AE48" i="18"/>
  <c r="G66" i="17"/>
  <c r="BA52" i="17"/>
  <c r="BA49" i="17"/>
  <c r="BA22" i="17"/>
  <c r="BA20" i="17"/>
  <c r="BA18" i="17"/>
  <c r="BA16" i="17"/>
  <c r="BA14" i="17"/>
  <c r="BA12" i="17"/>
  <c r="BA10" i="17"/>
  <c r="G9" i="17"/>
  <c r="I9" i="17"/>
  <c r="I8" i="17" s="1"/>
  <c r="K9" i="17"/>
  <c r="K8" i="17" s="1"/>
  <c r="M9" i="17"/>
  <c r="O9" i="17"/>
  <c r="O8" i="17" s="1"/>
  <c r="Q9" i="17"/>
  <c r="Q8" i="17" s="1"/>
  <c r="V9" i="17"/>
  <c r="G11" i="17"/>
  <c r="G8" i="17" s="1"/>
  <c r="I11" i="17"/>
  <c r="K11" i="17"/>
  <c r="O11" i="17"/>
  <c r="Q11" i="17"/>
  <c r="V11" i="17"/>
  <c r="G13" i="17"/>
  <c r="I13" i="17"/>
  <c r="K13" i="17"/>
  <c r="M13" i="17"/>
  <c r="O13" i="17"/>
  <c r="Q13" i="17"/>
  <c r="V13" i="17"/>
  <c r="G15" i="17"/>
  <c r="M15" i="17" s="1"/>
  <c r="I15" i="17"/>
  <c r="K15" i="17"/>
  <c r="O15" i="17"/>
  <c r="Q15" i="17"/>
  <c r="V15" i="17"/>
  <c r="G17" i="17"/>
  <c r="I17" i="17"/>
  <c r="K17" i="17"/>
  <c r="M17" i="17"/>
  <c r="O17" i="17"/>
  <c r="Q17" i="17"/>
  <c r="V17" i="17"/>
  <c r="G19" i="17"/>
  <c r="I19" i="17"/>
  <c r="K19" i="17"/>
  <c r="M19" i="17"/>
  <c r="O19" i="17"/>
  <c r="Q19" i="17"/>
  <c r="V19" i="17"/>
  <c r="G21" i="17"/>
  <c r="I21" i="17"/>
  <c r="K21" i="17"/>
  <c r="M21" i="17"/>
  <c r="O21" i="17"/>
  <c r="Q21" i="17"/>
  <c r="V21" i="17"/>
  <c r="G23" i="17"/>
  <c r="M23" i="17" s="1"/>
  <c r="I23" i="17"/>
  <c r="K23" i="17"/>
  <c r="O23" i="17"/>
  <c r="Q23" i="17"/>
  <c r="V23" i="17"/>
  <c r="V8" i="17" s="1"/>
  <c r="G25" i="17"/>
  <c r="I25" i="17"/>
  <c r="K25" i="17"/>
  <c r="M25" i="17"/>
  <c r="O25" i="17"/>
  <c r="Q25" i="17"/>
  <c r="V25" i="17"/>
  <c r="G26" i="17"/>
  <c r="M26" i="17" s="1"/>
  <c r="I26" i="17"/>
  <c r="K26" i="17"/>
  <c r="O26" i="17"/>
  <c r="Q26" i="17"/>
  <c r="V26" i="17"/>
  <c r="G27" i="17"/>
  <c r="I27" i="17"/>
  <c r="K27" i="17"/>
  <c r="M27" i="17"/>
  <c r="O27" i="17"/>
  <c r="Q27" i="17"/>
  <c r="V27" i="17"/>
  <c r="G29" i="17"/>
  <c r="M29" i="17" s="1"/>
  <c r="I29" i="17"/>
  <c r="K29" i="17"/>
  <c r="O29" i="17"/>
  <c r="Q29" i="17"/>
  <c r="V29" i="17"/>
  <c r="G31" i="17"/>
  <c r="I31" i="17"/>
  <c r="K31" i="17"/>
  <c r="M31" i="17"/>
  <c r="O31" i="17"/>
  <c r="Q31" i="17"/>
  <c r="V31" i="17"/>
  <c r="O33" i="17"/>
  <c r="G34" i="17"/>
  <c r="I34" i="17"/>
  <c r="I33" i="17" s="1"/>
  <c r="K34" i="17"/>
  <c r="M34" i="17"/>
  <c r="O34" i="17"/>
  <c r="Q34" i="17"/>
  <c r="Q33" i="17" s="1"/>
  <c r="V34" i="17"/>
  <c r="G35" i="17"/>
  <c r="G33" i="17" s="1"/>
  <c r="I35" i="17"/>
  <c r="K35" i="17"/>
  <c r="K33" i="17" s="1"/>
  <c r="O35" i="17"/>
  <c r="Q35" i="17"/>
  <c r="V35" i="17"/>
  <c r="V33" i="17" s="1"/>
  <c r="G37" i="17"/>
  <c r="I37" i="17"/>
  <c r="K37" i="17"/>
  <c r="M37" i="17"/>
  <c r="O37" i="17"/>
  <c r="Q37" i="17"/>
  <c r="V37" i="17"/>
  <c r="G39" i="17"/>
  <c r="M39" i="17" s="1"/>
  <c r="I39" i="17"/>
  <c r="K39" i="17"/>
  <c r="O39" i="17"/>
  <c r="Q39" i="17"/>
  <c r="V39" i="17"/>
  <c r="G40" i="17"/>
  <c r="I40" i="17"/>
  <c r="K40" i="17"/>
  <c r="M40" i="17"/>
  <c r="O40" i="17"/>
  <c r="Q40" i="17"/>
  <c r="V40" i="17"/>
  <c r="G41" i="17"/>
  <c r="M41" i="17" s="1"/>
  <c r="I41" i="17"/>
  <c r="K41" i="17"/>
  <c r="O41" i="17"/>
  <c r="Q41" i="17"/>
  <c r="V41" i="17"/>
  <c r="Q42" i="17"/>
  <c r="G43" i="17"/>
  <c r="G42" i="17" s="1"/>
  <c r="I43" i="17"/>
  <c r="I42" i="17" s="1"/>
  <c r="K43" i="17"/>
  <c r="K42" i="17" s="1"/>
  <c r="O43" i="17"/>
  <c r="O42" i="17" s="1"/>
  <c r="Q43" i="17"/>
  <c r="V43" i="17"/>
  <c r="V42" i="17" s="1"/>
  <c r="Q44" i="17"/>
  <c r="G45" i="17"/>
  <c r="G44" i="17" s="1"/>
  <c r="I45" i="17"/>
  <c r="K45" i="17"/>
  <c r="K44" i="17" s="1"/>
  <c r="O45" i="17"/>
  <c r="O44" i="17" s="1"/>
  <c r="Q45" i="17"/>
  <c r="V45" i="17"/>
  <c r="V44" i="17" s="1"/>
  <c r="G46" i="17"/>
  <c r="I46" i="17"/>
  <c r="I44" i="17" s="1"/>
  <c r="K46" i="17"/>
  <c r="M46" i="17"/>
  <c r="O46" i="17"/>
  <c r="Q46" i="17"/>
  <c r="V46" i="17"/>
  <c r="G48" i="17"/>
  <c r="M48" i="17" s="1"/>
  <c r="I48" i="17"/>
  <c r="K48" i="17"/>
  <c r="O48" i="17"/>
  <c r="Q48" i="17"/>
  <c r="V48" i="17"/>
  <c r="G50" i="17"/>
  <c r="I50" i="17"/>
  <c r="Q50" i="17"/>
  <c r="G51" i="17"/>
  <c r="M51" i="17" s="1"/>
  <c r="M50" i="17" s="1"/>
  <c r="I51" i="17"/>
  <c r="K51" i="17"/>
  <c r="K50" i="17" s="1"/>
  <c r="O51" i="17"/>
  <c r="O50" i="17" s="1"/>
  <c r="Q51" i="17"/>
  <c r="V51" i="17"/>
  <c r="V50" i="17" s="1"/>
  <c r="G54" i="17"/>
  <c r="G53" i="17" s="1"/>
  <c r="I54" i="17"/>
  <c r="I53" i="17" s="1"/>
  <c r="K54" i="17"/>
  <c r="O54" i="17"/>
  <c r="O53" i="17" s="1"/>
  <c r="Q54" i="17"/>
  <c r="V54" i="17"/>
  <c r="V53" i="17" s="1"/>
  <c r="G55" i="17"/>
  <c r="M55" i="17" s="1"/>
  <c r="I55" i="17"/>
  <c r="K55" i="17"/>
  <c r="K53" i="17" s="1"/>
  <c r="O55" i="17"/>
  <c r="Q55" i="17"/>
  <c r="Q53" i="17" s="1"/>
  <c r="V55" i="17"/>
  <c r="V57" i="17"/>
  <c r="G58" i="17"/>
  <c r="I58" i="17"/>
  <c r="I57" i="17" s="1"/>
  <c r="K58" i="17"/>
  <c r="M58" i="17"/>
  <c r="O58" i="17"/>
  <c r="O57" i="17" s="1"/>
  <c r="Q58" i="17"/>
  <c r="V58" i="17"/>
  <c r="G59" i="17"/>
  <c r="G57" i="17" s="1"/>
  <c r="I59" i="17"/>
  <c r="K59" i="17"/>
  <c r="K57" i="17" s="1"/>
  <c r="O59" i="17"/>
  <c r="Q59" i="17"/>
  <c r="Q57" i="17" s="1"/>
  <c r="V59" i="17"/>
  <c r="I60" i="17"/>
  <c r="G61" i="17"/>
  <c r="M61" i="17" s="1"/>
  <c r="I61" i="17"/>
  <c r="K61" i="17"/>
  <c r="K60" i="17" s="1"/>
  <c r="O61" i="17"/>
  <c r="O60" i="17" s="1"/>
  <c r="Q61" i="17"/>
  <c r="V61" i="17"/>
  <c r="V60" i="17" s="1"/>
  <c r="G62" i="17"/>
  <c r="G60" i="17" s="1"/>
  <c r="I62" i="17"/>
  <c r="K62" i="17"/>
  <c r="M62" i="17"/>
  <c r="O62" i="17"/>
  <c r="Q62" i="17"/>
  <c r="Q60" i="17" s="1"/>
  <c r="V62" i="17"/>
  <c r="G63" i="17"/>
  <c r="M63" i="17" s="1"/>
  <c r="I63" i="17"/>
  <c r="K63" i="17"/>
  <c r="O63" i="17"/>
  <c r="Q63" i="17"/>
  <c r="V63" i="17"/>
  <c r="G64" i="17"/>
  <c r="M64" i="17" s="1"/>
  <c r="I64" i="17"/>
  <c r="K64" i="17"/>
  <c r="O64" i="17"/>
  <c r="Q64" i="17"/>
  <c r="V64" i="17"/>
  <c r="AE66" i="17"/>
  <c r="G73" i="16"/>
  <c r="BA59" i="16"/>
  <c r="BA54" i="16"/>
  <c r="BA49" i="16"/>
  <c r="BA18" i="16"/>
  <c r="BA16" i="16"/>
  <c r="BA14" i="16"/>
  <c r="BA12" i="16"/>
  <c r="BA10" i="16"/>
  <c r="G9" i="16"/>
  <c r="M9" i="16" s="1"/>
  <c r="I9" i="16"/>
  <c r="I8" i="16" s="1"/>
  <c r="K9" i="16"/>
  <c r="K8" i="16" s="1"/>
  <c r="O9" i="16"/>
  <c r="O8" i="16" s="1"/>
  <c r="Q9" i="16"/>
  <c r="Q8" i="16" s="1"/>
  <c r="V9" i="16"/>
  <c r="G11" i="16"/>
  <c r="G8" i="16" s="1"/>
  <c r="I11" i="16"/>
  <c r="K11" i="16"/>
  <c r="O11" i="16"/>
  <c r="Q11" i="16"/>
  <c r="V11" i="16"/>
  <c r="G13" i="16"/>
  <c r="I13" i="16"/>
  <c r="K13" i="16"/>
  <c r="M13" i="16"/>
  <c r="O13" i="16"/>
  <c r="Q13" i="16"/>
  <c r="V13" i="16"/>
  <c r="G15" i="16"/>
  <c r="I15" i="16"/>
  <c r="K15" i="16"/>
  <c r="M15" i="16"/>
  <c r="O15" i="16"/>
  <c r="Q15" i="16"/>
  <c r="V15" i="16"/>
  <c r="G17" i="16"/>
  <c r="I17" i="16"/>
  <c r="K17" i="16"/>
  <c r="M17" i="16"/>
  <c r="O17" i="16"/>
  <c r="Q17" i="16"/>
  <c r="V17" i="16"/>
  <c r="G19" i="16"/>
  <c r="I19" i="16"/>
  <c r="K19" i="16"/>
  <c r="M19" i="16"/>
  <c r="O19" i="16"/>
  <c r="Q19" i="16"/>
  <c r="V19" i="16"/>
  <c r="G21" i="16"/>
  <c r="M21" i="16" s="1"/>
  <c r="I21" i="16"/>
  <c r="K21" i="16"/>
  <c r="O21" i="16"/>
  <c r="Q21" i="16"/>
  <c r="V21" i="16"/>
  <c r="G22" i="16"/>
  <c r="M22" i="16" s="1"/>
  <c r="I22" i="16"/>
  <c r="K22" i="16"/>
  <c r="O22" i="16"/>
  <c r="Q22" i="16"/>
  <c r="V22" i="16"/>
  <c r="V8" i="16" s="1"/>
  <c r="G23" i="16"/>
  <c r="M23" i="16" s="1"/>
  <c r="I23" i="16"/>
  <c r="K23" i="16"/>
  <c r="O23" i="16"/>
  <c r="Q23" i="16"/>
  <c r="V23" i="16"/>
  <c r="G25" i="16"/>
  <c r="M25" i="16" s="1"/>
  <c r="I25" i="16"/>
  <c r="K25" i="16"/>
  <c r="O25" i="16"/>
  <c r="Q25" i="16"/>
  <c r="V25" i="16"/>
  <c r="G27" i="16"/>
  <c r="I27" i="16"/>
  <c r="K27" i="16"/>
  <c r="M27" i="16"/>
  <c r="O27" i="16"/>
  <c r="Q27" i="16"/>
  <c r="V27" i="16"/>
  <c r="K29" i="16"/>
  <c r="G30" i="16"/>
  <c r="I30" i="16"/>
  <c r="I29" i="16" s="1"/>
  <c r="K30" i="16"/>
  <c r="M30" i="16"/>
  <c r="O30" i="16"/>
  <c r="Q30" i="16"/>
  <c r="Q29" i="16" s="1"/>
  <c r="V30" i="16"/>
  <c r="V29" i="16" s="1"/>
  <c r="G31" i="16"/>
  <c r="I31" i="16"/>
  <c r="K31" i="16"/>
  <c r="M31" i="16"/>
  <c r="O31" i="16"/>
  <c r="O29" i="16" s="1"/>
  <c r="Q31" i="16"/>
  <c r="V31" i="16"/>
  <c r="G33" i="16"/>
  <c r="I33" i="16"/>
  <c r="K33" i="16"/>
  <c r="M33" i="16"/>
  <c r="O33" i="16"/>
  <c r="Q33" i="16"/>
  <c r="V33" i="16"/>
  <c r="G35" i="16"/>
  <c r="M35" i="16" s="1"/>
  <c r="I35" i="16"/>
  <c r="K35" i="16"/>
  <c r="O35" i="16"/>
  <c r="Q35" i="16"/>
  <c r="V35" i="16"/>
  <c r="G36" i="16"/>
  <c r="M36" i="16" s="1"/>
  <c r="I36" i="16"/>
  <c r="K36" i="16"/>
  <c r="O36" i="16"/>
  <c r="Q36" i="16"/>
  <c r="V36" i="16"/>
  <c r="G37" i="16"/>
  <c r="M37" i="16" s="1"/>
  <c r="I37" i="16"/>
  <c r="K37" i="16"/>
  <c r="O37" i="16"/>
  <c r="Q37" i="16"/>
  <c r="V37" i="16"/>
  <c r="I38" i="16"/>
  <c r="G39" i="16"/>
  <c r="G38" i="16" s="1"/>
  <c r="I39" i="16"/>
  <c r="K39" i="16"/>
  <c r="K38" i="16" s="1"/>
  <c r="O39" i="16"/>
  <c r="O38" i="16" s="1"/>
  <c r="Q39" i="16"/>
  <c r="Q38" i="16" s="1"/>
  <c r="V39" i="16"/>
  <c r="V38" i="16" s="1"/>
  <c r="G41" i="16"/>
  <c r="I41" i="16"/>
  <c r="K41" i="16"/>
  <c r="M41" i="16"/>
  <c r="O41" i="16"/>
  <c r="Q41" i="16"/>
  <c r="V41" i="16"/>
  <c r="G42" i="16"/>
  <c r="I42" i="16"/>
  <c r="K42" i="16"/>
  <c r="M42" i="16"/>
  <c r="O42" i="16"/>
  <c r="Q42" i="16"/>
  <c r="V42" i="16"/>
  <c r="G43" i="16"/>
  <c r="I43" i="16"/>
  <c r="K43" i="16"/>
  <c r="M43" i="16"/>
  <c r="O43" i="16"/>
  <c r="Q43" i="16"/>
  <c r="V43" i="16"/>
  <c r="G44" i="16"/>
  <c r="M44" i="16" s="1"/>
  <c r="I44" i="16"/>
  <c r="K44" i="16"/>
  <c r="O44" i="16"/>
  <c r="Q44" i="16"/>
  <c r="V44" i="16"/>
  <c r="G46" i="16"/>
  <c r="M46" i="16" s="1"/>
  <c r="I46" i="16"/>
  <c r="K46" i="16"/>
  <c r="O46" i="16"/>
  <c r="Q46" i="16"/>
  <c r="V46" i="16"/>
  <c r="G48" i="16"/>
  <c r="M48" i="16" s="1"/>
  <c r="I48" i="16"/>
  <c r="K48" i="16"/>
  <c r="O48" i="16"/>
  <c r="Q48" i="16"/>
  <c r="V48" i="16"/>
  <c r="G50" i="16"/>
  <c r="I50" i="16"/>
  <c r="G51" i="16"/>
  <c r="M51" i="16" s="1"/>
  <c r="M50" i="16" s="1"/>
  <c r="I51" i="16"/>
  <c r="K51" i="16"/>
  <c r="K50" i="16" s="1"/>
  <c r="O51" i="16"/>
  <c r="O50" i="16" s="1"/>
  <c r="Q51" i="16"/>
  <c r="Q50" i="16" s="1"/>
  <c r="V51" i="16"/>
  <c r="V50" i="16" s="1"/>
  <c r="G53" i="16"/>
  <c r="I53" i="16"/>
  <c r="K53" i="16"/>
  <c r="M53" i="16"/>
  <c r="O53" i="16"/>
  <c r="Q53" i="16"/>
  <c r="V53" i="16"/>
  <c r="G55" i="16"/>
  <c r="K55" i="16"/>
  <c r="M55" i="16"/>
  <c r="O55" i="16"/>
  <c r="V55" i="16"/>
  <c r="G56" i="16"/>
  <c r="I56" i="16"/>
  <c r="I55" i="16" s="1"/>
  <c r="K56" i="16"/>
  <c r="M56" i="16"/>
  <c r="O56" i="16"/>
  <c r="Q56" i="16"/>
  <c r="Q55" i="16" s="1"/>
  <c r="V56" i="16"/>
  <c r="G57" i="16"/>
  <c r="K57" i="16"/>
  <c r="O57" i="16"/>
  <c r="Q57" i="16"/>
  <c r="V57" i="16"/>
  <c r="G58" i="16"/>
  <c r="I58" i="16"/>
  <c r="I57" i="16" s="1"/>
  <c r="K58" i="16"/>
  <c r="M58" i="16"/>
  <c r="M57" i="16" s="1"/>
  <c r="O58" i="16"/>
  <c r="Q58" i="16"/>
  <c r="V58" i="16"/>
  <c r="G60" i="16"/>
  <c r="G61" i="16"/>
  <c r="I61" i="16"/>
  <c r="I60" i="16" s="1"/>
  <c r="K61" i="16"/>
  <c r="M61" i="16"/>
  <c r="O61" i="16"/>
  <c r="Q61" i="16"/>
  <c r="Q60" i="16" s="1"/>
  <c r="V61" i="16"/>
  <c r="G62" i="16"/>
  <c r="M62" i="16" s="1"/>
  <c r="I62" i="16"/>
  <c r="K62" i="16"/>
  <c r="K60" i="16" s="1"/>
  <c r="O62" i="16"/>
  <c r="O60" i="16" s="1"/>
  <c r="Q62" i="16"/>
  <c r="V62" i="16"/>
  <c r="V60" i="16" s="1"/>
  <c r="K64" i="16"/>
  <c r="M64" i="16"/>
  <c r="G65" i="16"/>
  <c r="G64" i="16" s="1"/>
  <c r="I65" i="16"/>
  <c r="I64" i="16" s="1"/>
  <c r="K65" i="16"/>
  <c r="M65" i="16"/>
  <c r="O65" i="16"/>
  <c r="O64" i="16" s="1"/>
  <c r="Q65" i="16"/>
  <c r="V65" i="16"/>
  <c r="V64" i="16" s="1"/>
  <c r="G66" i="16"/>
  <c r="I66" i="16"/>
  <c r="K66" i="16"/>
  <c r="M66" i="16"/>
  <c r="O66" i="16"/>
  <c r="Q66" i="16"/>
  <c r="Q64" i="16" s="1"/>
  <c r="V66" i="16"/>
  <c r="Q67" i="16"/>
  <c r="V67" i="16"/>
  <c r="G68" i="16"/>
  <c r="I68" i="16"/>
  <c r="I67" i="16" s="1"/>
  <c r="K68" i="16"/>
  <c r="M68" i="16"/>
  <c r="O68" i="16"/>
  <c r="O67" i="16" s="1"/>
  <c r="Q68" i="16"/>
  <c r="V68" i="16"/>
  <c r="G69" i="16"/>
  <c r="G67" i="16" s="1"/>
  <c r="I69" i="16"/>
  <c r="K69" i="16"/>
  <c r="K67" i="16" s="1"/>
  <c r="O69" i="16"/>
  <c r="Q69" i="16"/>
  <c r="V69" i="16"/>
  <c r="G70" i="16"/>
  <c r="I70" i="16"/>
  <c r="K70" i="16"/>
  <c r="M70" i="16"/>
  <c r="O70" i="16"/>
  <c r="Q70" i="16"/>
  <c r="V70" i="16"/>
  <c r="G71" i="16"/>
  <c r="M71" i="16" s="1"/>
  <c r="I71" i="16"/>
  <c r="K71" i="16"/>
  <c r="O71" i="16"/>
  <c r="Q71" i="16"/>
  <c r="V71" i="16"/>
  <c r="AE73" i="16"/>
  <c r="G46" i="15"/>
  <c r="BA25" i="15"/>
  <c r="BA10" i="15"/>
  <c r="G8" i="15"/>
  <c r="G9" i="15"/>
  <c r="I9" i="15"/>
  <c r="I8" i="15" s="1"/>
  <c r="K9" i="15"/>
  <c r="M9" i="15"/>
  <c r="O9" i="15"/>
  <c r="Q9" i="15"/>
  <c r="Q8" i="15" s="1"/>
  <c r="V9" i="15"/>
  <c r="V8" i="15" s="1"/>
  <c r="G11" i="15"/>
  <c r="I11" i="15"/>
  <c r="K11" i="15"/>
  <c r="K8" i="15" s="1"/>
  <c r="M11" i="15"/>
  <c r="O11" i="15"/>
  <c r="O8" i="15" s="1"/>
  <c r="Q11" i="15"/>
  <c r="V11" i="15"/>
  <c r="G12" i="15"/>
  <c r="I12" i="15"/>
  <c r="K12" i="15"/>
  <c r="M12" i="15"/>
  <c r="O12" i="15"/>
  <c r="Q12" i="15"/>
  <c r="V12" i="15"/>
  <c r="G14" i="15"/>
  <c r="M14" i="15" s="1"/>
  <c r="I14" i="15"/>
  <c r="K14" i="15"/>
  <c r="O14" i="15"/>
  <c r="Q14" i="15"/>
  <c r="V14" i="15"/>
  <c r="G16" i="15"/>
  <c r="M16" i="15" s="1"/>
  <c r="I16" i="15"/>
  <c r="K16" i="15"/>
  <c r="O16" i="15"/>
  <c r="Q16" i="15"/>
  <c r="V16" i="15"/>
  <c r="G18" i="15"/>
  <c r="I18" i="15"/>
  <c r="K18" i="15"/>
  <c r="M18" i="15"/>
  <c r="O18" i="15"/>
  <c r="Q18" i="15"/>
  <c r="V18" i="15"/>
  <c r="G21" i="15"/>
  <c r="G20" i="15" s="1"/>
  <c r="I21" i="15"/>
  <c r="I20" i="15" s="1"/>
  <c r="K21" i="15"/>
  <c r="K20" i="15" s="1"/>
  <c r="O21" i="15"/>
  <c r="Q21" i="15"/>
  <c r="Q20" i="15" s="1"/>
  <c r="V21" i="15"/>
  <c r="V20" i="15" s="1"/>
  <c r="G22" i="15"/>
  <c r="I22" i="15"/>
  <c r="K22" i="15"/>
  <c r="M22" i="15"/>
  <c r="O22" i="15"/>
  <c r="Q22" i="15"/>
  <c r="V22" i="15"/>
  <c r="G24" i="15"/>
  <c r="I24" i="15"/>
  <c r="K24" i="15"/>
  <c r="M24" i="15"/>
  <c r="O24" i="15"/>
  <c r="Q24" i="15"/>
  <c r="V24" i="15"/>
  <c r="G26" i="15"/>
  <c r="I26" i="15"/>
  <c r="K26" i="15"/>
  <c r="M26" i="15"/>
  <c r="O26" i="15"/>
  <c r="O20" i="15" s="1"/>
  <c r="Q26" i="15"/>
  <c r="V26" i="15"/>
  <c r="G28" i="15"/>
  <c r="M28" i="15" s="1"/>
  <c r="I28" i="15"/>
  <c r="K28" i="15"/>
  <c r="O28" i="15"/>
  <c r="Q28" i="15"/>
  <c r="V28" i="15"/>
  <c r="Q29" i="15"/>
  <c r="G30" i="15"/>
  <c r="I30" i="15"/>
  <c r="I29" i="15" s="1"/>
  <c r="K30" i="15"/>
  <c r="M30" i="15"/>
  <c r="O30" i="15"/>
  <c r="O29" i="15" s="1"/>
  <c r="Q30" i="15"/>
  <c r="V30" i="15"/>
  <c r="V29" i="15" s="1"/>
  <c r="G31" i="15"/>
  <c r="G29" i="15" s="1"/>
  <c r="I31" i="15"/>
  <c r="K31" i="15"/>
  <c r="K29" i="15" s="1"/>
  <c r="O31" i="15"/>
  <c r="Q31" i="15"/>
  <c r="V31" i="15"/>
  <c r="G32" i="15"/>
  <c r="M32" i="15"/>
  <c r="G33" i="15"/>
  <c r="I33" i="15"/>
  <c r="I32" i="15" s="1"/>
  <c r="K33" i="15"/>
  <c r="K32" i="15" s="1"/>
  <c r="M33" i="15"/>
  <c r="O33" i="15"/>
  <c r="O32" i="15" s="1"/>
  <c r="Q33" i="15"/>
  <c r="V33" i="15"/>
  <c r="V32" i="15" s="1"/>
  <c r="G34" i="15"/>
  <c r="I34" i="15"/>
  <c r="K34" i="15"/>
  <c r="M34" i="15"/>
  <c r="O34" i="15"/>
  <c r="Q34" i="15"/>
  <c r="Q32" i="15" s="1"/>
  <c r="V34" i="15"/>
  <c r="G35" i="15"/>
  <c r="V35" i="15"/>
  <c r="G36" i="15"/>
  <c r="M36" i="15" s="1"/>
  <c r="M35" i="15" s="1"/>
  <c r="I36" i="15"/>
  <c r="I35" i="15" s="1"/>
  <c r="K36" i="15"/>
  <c r="K35" i="15" s="1"/>
  <c r="O36" i="15"/>
  <c r="O35" i="15" s="1"/>
  <c r="Q36" i="15"/>
  <c r="Q35" i="15" s="1"/>
  <c r="V36" i="15"/>
  <c r="G37" i="15"/>
  <c r="K37" i="15"/>
  <c r="Q37" i="15"/>
  <c r="G38" i="15"/>
  <c r="I38" i="15"/>
  <c r="I37" i="15" s="1"/>
  <c r="K38" i="15"/>
  <c r="M38" i="15"/>
  <c r="O38" i="15"/>
  <c r="O37" i="15" s="1"/>
  <c r="Q38" i="15"/>
  <c r="V38" i="15"/>
  <c r="V37" i="15" s="1"/>
  <c r="G39" i="15"/>
  <c r="M39" i="15" s="1"/>
  <c r="I39" i="15"/>
  <c r="K39" i="15"/>
  <c r="O39" i="15"/>
  <c r="Q39" i="15"/>
  <c r="V39" i="15"/>
  <c r="G40" i="15"/>
  <c r="Q40" i="15"/>
  <c r="G41" i="15"/>
  <c r="I41" i="15"/>
  <c r="I40" i="15" s="1"/>
  <c r="K41" i="15"/>
  <c r="K40" i="15" s="1"/>
  <c r="M41" i="15"/>
  <c r="O41" i="15"/>
  <c r="O40" i="15" s="1"/>
  <c r="Q41" i="15"/>
  <c r="V41" i="15"/>
  <c r="V40" i="15" s="1"/>
  <c r="G42" i="15"/>
  <c r="I42" i="15"/>
  <c r="K42" i="15"/>
  <c r="M42" i="15"/>
  <c r="O42" i="15"/>
  <c r="Q42" i="15"/>
  <c r="V42" i="15"/>
  <c r="G43" i="15"/>
  <c r="I43" i="15"/>
  <c r="K43" i="15"/>
  <c r="M43" i="15"/>
  <c r="M40" i="15" s="1"/>
  <c r="O43" i="15"/>
  <c r="Q43" i="15"/>
  <c r="V43" i="15"/>
  <c r="G44" i="15"/>
  <c r="M44" i="15" s="1"/>
  <c r="I44" i="15"/>
  <c r="K44" i="15"/>
  <c r="O44" i="15"/>
  <c r="Q44" i="15"/>
  <c r="V44" i="15"/>
  <c r="AE46" i="15"/>
  <c r="G63" i="14"/>
  <c r="BA13" i="14"/>
  <c r="G9" i="14"/>
  <c r="I9" i="14"/>
  <c r="K9" i="14"/>
  <c r="K8" i="14" s="1"/>
  <c r="M9" i="14"/>
  <c r="O9" i="14"/>
  <c r="Q9" i="14"/>
  <c r="V9" i="14"/>
  <c r="V8" i="14" s="1"/>
  <c r="G11" i="14"/>
  <c r="I11" i="14"/>
  <c r="K11" i="14"/>
  <c r="M11" i="14"/>
  <c r="O11" i="14"/>
  <c r="O8" i="14" s="1"/>
  <c r="Q11" i="14"/>
  <c r="V11" i="14"/>
  <c r="G12" i="14"/>
  <c r="AF63" i="14" s="1"/>
  <c r="I12" i="14"/>
  <c r="K12" i="14"/>
  <c r="O12" i="14"/>
  <c r="Q12" i="14"/>
  <c r="V12" i="14"/>
  <c r="G14" i="14"/>
  <c r="M14" i="14" s="1"/>
  <c r="I14" i="14"/>
  <c r="I8" i="14" s="1"/>
  <c r="K14" i="14"/>
  <c r="O14" i="14"/>
  <c r="Q14" i="14"/>
  <c r="Q8" i="14" s="1"/>
  <c r="V14" i="14"/>
  <c r="G16" i="14"/>
  <c r="I16" i="14"/>
  <c r="K16" i="14"/>
  <c r="M16" i="14"/>
  <c r="O16" i="14"/>
  <c r="Q16" i="14"/>
  <c r="V16" i="14"/>
  <c r="G17" i="14"/>
  <c r="I17" i="14"/>
  <c r="K17" i="14"/>
  <c r="M17" i="14"/>
  <c r="O17" i="14"/>
  <c r="Q17" i="14"/>
  <c r="V17" i="14"/>
  <c r="G18" i="14"/>
  <c r="M18" i="14" s="1"/>
  <c r="I18" i="14"/>
  <c r="K18" i="14"/>
  <c r="O18" i="14"/>
  <c r="Q18" i="14"/>
  <c r="V18" i="14"/>
  <c r="G19" i="14"/>
  <c r="M19" i="14" s="1"/>
  <c r="I19" i="14"/>
  <c r="K19" i="14"/>
  <c r="O19" i="14"/>
  <c r="Q19" i="14"/>
  <c r="V19" i="14"/>
  <c r="G20" i="14"/>
  <c r="I20" i="14"/>
  <c r="K20" i="14"/>
  <c r="M20" i="14"/>
  <c r="O20" i="14"/>
  <c r="Q20" i="14"/>
  <c r="V20" i="14"/>
  <c r="G22" i="14"/>
  <c r="I22" i="14"/>
  <c r="K22" i="14"/>
  <c r="M22" i="14"/>
  <c r="O22" i="14"/>
  <c r="Q22" i="14"/>
  <c r="V22" i="14"/>
  <c r="G24" i="14"/>
  <c r="M24" i="14" s="1"/>
  <c r="I24" i="14"/>
  <c r="K24" i="14"/>
  <c r="O24" i="14"/>
  <c r="Q24" i="14"/>
  <c r="V24" i="14"/>
  <c r="G26" i="14"/>
  <c r="M26" i="14" s="1"/>
  <c r="I26" i="14"/>
  <c r="K26" i="14"/>
  <c r="O26" i="14"/>
  <c r="Q26" i="14"/>
  <c r="V26" i="14"/>
  <c r="G28" i="14"/>
  <c r="I28" i="14"/>
  <c r="K28" i="14"/>
  <c r="M28" i="14"/>
  <c r="O28" i="14"/>
  <c r="Q28" i="14"/>
  <c r="V28" i="14"/>
  <c r="G30" i="14"/>
  <c r="I30" i="14"/>
  <c r="K30" i="14"/>
  <c r="M30" i="14"/>
  <c r="O30" i="14"/>
  <c r="Q30" i="14"/>
  <c r="V30" i="14"/>
  <c r="G31" i="14"/>
  <c r="M31" i="14" s="1"/>
  <c r="I31" i="14"/>
  <c r="K31" i="14"/>
  <c r="O31" i="14"/>
  <c r="Q31" i="14"/>
  <c r="V31" i="14"/>
  <c r="G33" i="14"/>
  <c r="I33" i="14"/>
  <c r="O33" i="14"/>
  <c r="Q33" i="14"/>
  <c r="G34" i="14"/>
  <c r="I34" i="14"/>
  <c r="K34" i="14"/>
  <c r="K33" i="14" s="1"/>
  <c r="M34" i="14"/>
  <c r="M33" i="14" s="1"/>
  <c r="O34" i="14"/>
  <c r="Q34" i="14"/>
  <c r="V34" i="14"/>
  <c r="V33" i="14" s="1"/>
  <c r="G35" i="14"/>
  <c r="I35" i="14"/>
  <c r="K35" i="14"/>
  <c r="M35" i="14"/>
  <c r="O35" i="14"/>
  <c r="Q35" i="14"/>
  <c r="V35" i="14"/>
  <c r="G36" i="14"/>
  <c r="O36" i="14"/>
  <c r="G37" i="14"/>
  <c r="M37" i="14" s="1"/>
  <c r="M36" i="14" s="1"/>
  <c r="I37" i="14"/>
  <c r="I36" i="14" s="1"/>
  <c r="K37" i="14"/>
  <c r="K36" i="14" s="1"/>
  <c r="O37" i="14"/>
  <c r="Q37" i="14"/>
  <c r="Q36" i="14" s="1"/>
  <c r="V37" i="14"/>
  <c r="V36" i="14" s="1"/>
  <c r="G38" i="14"/>
  <c r="I38" i="14"/>
  <c r="K38" i="14"/>
  <c r="M38" i="14"/>
  <c r="O38" i="14"/>
  <c r="Q38" i="14"/>
  <c r="V38" i="14"/>
  <c r="G40" i="14"/>
  <c r="G39" i="14" s="1"/>
  <c r="I40" i="14"/>
  <c r="I39" i="14" s="1"/>
  <c r="K40" i="14"/>
  <c r="O40" i="14"/>
  <c r="O39" i="14" s="1"/>
  <c r="Q40" i="14"/>
  <c r="Q39" i="14" s="1"/>
  <c r="V40" i="14"/>
  <c r="G41" i="14"/>
  <c r="M41" i="14" s="1"/>
  <c r="I41" i="14"/>
  <c r="K41" i="14"/>
  <c r="K39" i="14" s="1"/>
  <c r="O41" i="14"/>
  <c r="Q41" i="14"/>
  <c r="V41" i="14"/>
  <c r="G42" i="14"/>
  <c r="I42" i="14"/>
  <c r="K42" i="14"/>
  <c r="M42" i="14"/>
  <c r="O42" i="14"/>
  <c r="Q42" i="14"/>
  <c r="V42" i="14"/>
  <c r="V39" i="14" s="1"/>
  <c r="G43" i="14"/>
  <c r="I43" i="14"/>
  <c r="K43" i="14"/>
  <c r="M43" i="14"/>
  <c r="O43" i="14"/>
  <c r="Q43" i="14"/>
  <c r="V43" i="14"/>
  <c r="G44" i="14"/>
  <c r="M44" i="14" s="1"/>
  <c r="I44" i="14"/>
  <c r="K44" i="14"/>
  <c r="O44" i="14"/>
  <c r="Q44" i="14"/>
  <c r="V44" i="14"/>
  <c r="I45" i="14"/>
  <c r="Q45" i="14"/>
  <c r="G46" i="14"/>
  <c r="I46" i="14"/>
  <c r="K46" i="14"/>
  <c r="K45" i="14" s="1"/>
  <c r="M46" i="14"/>
  <c r="O46" i="14"/>
  <c r="Q46" i="14"/>
  <c r="V46" i="14"/>
  <c r="V45" i="14" s="1"/>
  <c r="G48" i="14"/>
  <c r="G45" i="14" s="1"/>
  <c r="I48" i="14"/>
  <c r="K48" i="14"/>
  <c r="M48" i="14"/>
  <c r="O48" i="14"/>
  <c r="Q48" i="14"/>
  <c r="V48" i="14"/>
  <c r="G50" i="14"/>
  <c r="M50" i="14" s="1"/>
  <c r="I50" i="14"/>
  <c r="K50" i="14"/>
  <c r="O50" i="14"/>
  <c r="O45" i="14" s="1"/>
  <c r="Q50" i="14"/>
  <c r="V50" i="14"/>
  <c r="G51" i="14"/>
  <c r="I51" i="14"/>
  <c r="O51" i="14"/>
  <c r="Q51" i="14"/>
  <c r="G52" i="14"/>
  <c r="I52" i="14"/>
  <c r="K52" i="14"/>
  <c r="K51" i="14" s="1"/>
  <c r="M52" i="14"/>
  <c r="M51" i="14" s="1"/>
  <c r="O52" i="14"/>
  <c r="Q52" i="14"/>
  <c r="V52" i="14"/>
  <c r="V51" i="14" s="1"/>
  <c r="K54" i="14"/>
  <c r="V54" i="14"/>
  <c r="G55" i="14"/>
  <c r="M55" i="14" s="1"/>
  <c r="I55" i="14"/>
  <c r="I54" i="14" s="1"/>
  <c r="K55" i="14"/>
  <c r="O55" i="14"/>
  <c r="O54" i="14" s="1"/>
  <c r="Q55" i="14"/>
  <c r="Q54" i="14" s="1"/>
  <c r="V55" i="14"/>
  <c r="G56" i="14"/>
  <c r="M56" i="14" s="1"/>
  <c r="I56" i="14"/>
  <c r="K56" i="14"/>
  <c r="O56" i="14"/>
  <c r="Q56" i="14"/>
  <c r="V56" i="14"/>
  <c r="K57" i="14"/>
  <c r="G58" i="14"/>
  <c r="G57" i="14" s="1"/>
  <c r="I58" i="14"/>
  <c r="K58" i="14"/>
  <c r="M58" i="14"/>
  <c r="O58" i="14"/>
  <c r="O57" i="14" s="1"/>
  <c r="Q58" i="14"/>
  <c r="V58" i="14"/>
  <c r="G59" i="14"/>
  <c r="M59" i="14" s="1"/>
  <c r="I59" i="14"/>
  <c r="I57" i="14" s="1"/>
  <c r="K59" i="14"/>
  <c r="O59" i="14"/>
  <c r="Q59" i="14"/>
  <c r="V59" i="14"/>
  <c r="G60" i="14"/>
  <c r="M60" i="14" s="1"/>
  <c r="I60" i="14"/>
  <c r="K60" i="14"/>
  <c r="O60" i="14"/>
  <c r="Q60" i="14"/>
  <c r="Q57" i="14" s="1"/>
  <c r="V60" i="14"/>
  <c r="G61" i="14"/>
  <c r="I61" i="14"/>
  <c r="K61" i="14"/>
  <c r="M61" i="14"/>
  <c r="O61" i="14"/>
  <c r="Q61" i="14"/>
  <c r="V61" i="14"/>
  <c r="V57" i="14" s="1"/>
  <c r="AE63" i="14"/>
  <c r="G137" i="13"/>
  <c r="BA80" i="13"/>
  <c r="BA58" i="13"/>
  <c r="BA56" i="13"/>
  <c r="BA46" i="13"/>
  <c r="BA44" i="13"/>
  <c r="BA18" i="13"/>
  <c r="G9" i="13"/>
  <c r="M9" i="13" s="1"/>
  <c r="M8" i="13" s="1"/>
  <c r="I9" i="13"/>
  <c r="I8" i="13" s="1"/>
  <c r="K9" i="13"/>
  <c r="K8" i="13" s="1"/>
  <c r="O9" i="13"/>
  <c r="O8" i="13" s="1"/>
  <c r="Q9" i="13"/>
  <c r="V9" i="13"/>
  <c r="V8" i="13" s="1"/>
  <c r="G11" i="13"/>
  <c r="I11" i="13"/>
  <c r="K11" i="13"/>
  <c r="M11" i="13"/>
  <c r="O11" i="13"/>
  <c r="Q11" i="13"/>
  <c r="V11" i="13"/>
  <c r="G12" i="13"/>
  <c r="I12" i="13"/>
  <c r="K12" i="13"/>
  <c r="M12" i="13"/>
  <c r="O12" i="13"/>
  <c r="Q12" i="13"/>
  <c r="V12" i="13"/>
  <c r="G14" i="13"/>
  <c r="I14" i="13"/>
  <c r="K14" i="13"/>
  <c r="M14" i="13"/>
  <c r="O14" i="13"/>
  <c r="Q14" i="13"/>
  <c r="Q8" i="13" s="1"/>
  <c r="V14" i="13"/>
  <c r="G15" i="13"/>
  <c r="I15" i="13"/>
  <c r="K15" i="13"/>
  <c r="M15" i="13"/>
  <c r="O15" i="13"/>
  <c r="Q15" i="13"/>
  <c r="V15" i="13"/>
  <c r="G16" i="13"/>
  <c r="I16" i="13"/>
  <c r="K16" i="13"/>
  <c r="M16" i="13"/>
  <c r="O16" i="13"/>
  <c r="Q16" i="13"/>
  <c r="V16" i="13"/>
  <c r="G17" i="13"/>
  <c r="M17" i="13" s="1"/>
  <c r="I17" i="13"/>
  <c r="K17" i="13"/>
  <c r="O17" i="13"/>
  <c r="Q17" i="13"/>
  <c r="V17" i="13"/>
  <c r="G19" i="13"/>
  <c r="M19" i="13" s="1"/>
  <c r="I19" i="13"/>
  <c r="K19" i="13"/>
  <c r="O19" i="13"/>
  <c r="Q19" i="13"/>
  <c r="V19" i="13"/>
  <c r="G21" i="13"/>
  <c r="M21" i="13" s="1"/>
  <c r="I21" i="13"/>
  <c r="K21" i="13"/>
  <c r="O21" i="13"/>
  <c r="Q21" i="13"/>
  <c r="V21" i="13"/>
  <c r="G23" i="13"/>
  <c r="I23" i="13"/>
  <c r="K23" i="13"/>
  <c r="M23" i="13"/>
  <c r="O23" i="13"/>
  <c r="Q23" i="13"/>
  <c r="V23" i="13"/>
  <c r="G25" i="13"/>
  <c r="I25" i="13"/>
  <c r="K25" i="13"/>
  <c r="M25" i="13"/>
  <c r="O25" i="13"/>
  <c r="Q25" i="13"/>
  <c r="V25" i="13"/>
  <c r="G27" i="13"/>
  <c r="I27" i="13"/>
  <c r="K27" i="13"/>
  <c r="M27" i="13"/>
  <c r="O27" i="13"/>
  <c r="Q27" i="13"/>
  <c r="V27" i="13"/>
  <c r="G29" i="13"/>
  <c r="I29" i="13"/>
  <c r="K29" i="13"/>
  <c r="M29" i="13"/>
  <c r="O29" i="13"/>
  <c r="Q29" i="13"/>
  <c r="V29" i="13"/>
  <c r="G30" i="13"/>
  <c r="I30" i="13"/>
  <c r="K30" i="13"/>
  <c r="M30" i="13"/>
  <c r="O30" i="13"/>
  <c r="Q30" i="13"/>
  <c r="V30" i="13"/>
  <c r="G31" i="13"/>
  <c r="M31" i="13" s="1"/>
  <c r="I31" i="13"/>
  <c r="K31" i="13"/>
  <c r="O31" i="13"/>
  <c r="Q31" i="13"/>
  <c r="V31" i="13"/>
  <c r="G33" i="13"/>
  <c r="M33" i="13" s="1"/>
  <c r="I33" i="13"/>
  <c r="K33" i="13"/>
  <c r="O33" i="13"/>
  <c r="Q33" i="13"/>
  <c r="V33" i="13"/>
  <c r="G35" i="13"/>
  <c r="M35" i="13" s="1"/>
  <c r="I35" i="13"/>
  <c r="K35" i="13"/>
  <c r="O35" i="13"/>
  <c r="Q35" i="13"/>
  <c r="V35" i="13"/>
  <c r="G37" i="13"/>
  <c r="I37" i="13"/>
  <c r="K37" i="13"/>
  <c r="M37" i="13"/>
  <c r="O37" i="13"/>
  <c r="Q37" i="13"/>
  <c r="V37" i="13"/>
  <c r="G40" i="13"/>
  <c r="I40" i="13"/>
  <c r="I39" i="13" s="1"/>
  <c r="K40" i="13"/>
  <c r="M40" i="13"/>
  <c r="O40" i="13"/>
  <c r="O39" i="13" s="1"/>
  <c r="Q40" i="13"/>
  <c r="Q39" i="13" s="1"/>
  <c r="V40" i="13"/>
  <c r="V39" i="13" s="1"/>
  <c r="G41" i="13"/>
  <c r="I41" i="13"/>
  <c r="K41" i="13"/>
  <c r="K39" i="13" s="1"/>
  <c r="M41" i="13"/>
  <c r="O41" i="13"/>
  <c r="Q41" i="13"/>
  <c r="V41" i="13"/>
  <c r="G43" i="13"/>
  <c r="I43" i="13"/>
  <c r="K43" i="13"/>
  <c r="M43" i="13"/>
  <c r="O43" i="13"/>
  <c r="Q43" i="13"/>
  <c r="V43" i="13"/>
  <c r="G45" i="13"/>
  <c r="M45" i="13" s="1"/>
  <c r="I45" i="13"/>
  <c r="K45" i="13"/>
  <c r="O45" i="13"/>
  <c r="Q45" i="13"/>
  <c r="V45" i="13"/>
  <c r="G47" i="13"/>
  <c r="M47" i="13" s="1"/>
  <c r="I47" i="13"/>
  <c r="K47" i="13"/>
  <c r="O47" i="13"/>
  <c r="Q47" i="13"/>
  <c r="V47" i="13"/>
  <c r="G49" i="13"/>
  <c r="M49" i="13" s="1"/>
  <c r="I49" i="13"/>
  <c r="K49" i="13"/>
  <c r="O49" i="13"/>
  <c r="Q49" i="13"/>
  <c r="V49" i="13"/>
  <c r="G51" i="13"/>
  <c r="I51" i="13"/>
  <c r="K51" i="13"/>
  <c r="M51" i="13"/>
  <c r="O51" i="13"/>
  <c r="Q51" i="13"/>
  <c r="V51" i="13"/>
  <c r="G52" i="13"/>
  <c r="I52" i="13"/>
  <c r="K52" i="13"/>
  <c r="M52" i="13"/>
  <c r="O52" i="13"/>
  <c r="Q52" i="13"/>
  <c r="V52" i="13"/>
  <c r="G53" i="13"/>
  <c r="I53" i="13"/>
  <c r="O53" i="13"/>
  <c r="G54" i="13"/>
  <c r="I54" i="13"/>
  <c r="K54" i="13"/>
  <c r="K53" i="13" s="1"/>
  <c r="M54" i="13"/>
  <c r="O54" i="13"/>
  <c r="Q54" i="13"/>
  <c r="Q53" i="13" s="1"/>
  <c r="V54" i="13"/>
  <c r="V53" i="13" s="1"/>
  <c r="G55" i="13"/>
  <c r="I55" i="13"/>
  <c r="K55" i="13"/>
  <c r="M55" i="13"/>
  <c r="M53" i="13" s="1"/>
  <c r="O55" i="13"/>
  <c r="Q55" i="13"/>
  <c r="V55" i="13"/>
  <c r="G57" i="13"/>
  <c r="I57" i="13"/>
  <c r="K57" i="13"/>
  <c r="M57" i="13"/>
  <c r="O57" i="13"/>
  <c r="Q57" i="13"/>
  <c r="V57" i="13"/>
  <c r="G59" i="13"/>
  <c r="O59" i="13"/>
  <c r="Q59" i="13"/>
  <c r="G60" i="13"/>
  <c r="M60" i="13" s="1"/>
  <c r="M59" i="13" s="1"/>
  <c r="I60" i="13"/>
  <c r="I59" i="13" s="1"/>
  <c r="K60" i="13"/>
  <c r="K59" i="13" s="1"/>
  <c r="O60" i="13"/>
  <c r="Q60" i="13"/>
  <c r="V60" i="13"/>
  <c r="V59" i="13" s="1"/>
  <c r="G61" i="13"/>
  <c r="I61" i="13"/>
  <c r="K61" i="13"/>
  <c r="M61" i="13"/>
  <c r="O61" i="13"/>
  <c r="Q61" i="13"/>
  <c r="V61" i="13"/>
  <c r="G63" i="13"/>
  <c r="M63" i="13" s="1"/>
  <c r="I63" i="13"/>
  <c r="I62" i="13" s="1"/>
  <c r="K63" i="13"/>
  <c r="O63" i="13"/>
  <c r="O62" i="13" s="1"/>
  <c r="Q63" i="13"/>
  <c r="Q62" i="13" s="1"/>
  <c r="V63" i="13"/>
  <c r="V62" i="13" s="1"/>
  <c r="G64" i="13"/>
  <c r="M64" i="13" s="1"/>
  <c r="I64" i="13"/>
  <c r="K64" i="13"/>
  <c r="K62" i="13" s="1"/>
  <c r="O64" i="13"/>
  <c r="Q64" i="13"/>
  <c r="V64" i="13"/>
  <c r="G65" i="13"/>
  <c r="I65" i="13"/>
  <c r="K65" i="13"/>
  <c r="M65" i="13"/>
  <c r="O65" i="13"/>
  <c r="Q65" i="13"/>
  <c r="V65" i="13"/>
  <c r="G66" i="13"/>
  <c r="I66" i="13"/>
  <c r="K66" i="13"/>
  <c r="M66" i="13"/>
  <c r="O66" i="13"/>
  <c r="Q66" i="13"/>
  <c r="V66" i="13"/>
  <c r="G68" i="13"/>
  <c r="M68" i="13" s="1"/>
  <c r="I68" i="13"/>
  <c r="K68" i="13"/>
  <c r="O68" i="13"/>
  <c r="Q68" i="13"/>
  <c r="V68" i="13"/>
  <c r="G70" i="13"/>
  <c r="M70" i="13" s="1"/>
  <c r="I70" i="13"/>
  <c r="K70" i="13"/>
  <c r="O70" i="13"/>
  <c r="Q70" i="13"/>
  <c r="V70" i="13"/>
  <c r="K72" i="13"/>
  <c r="G73" i="13"/>
  <c r="G72" i="13" s="1"/>
  <c r="I73" i="13"/>
  <c r="I72" i="13" s="1"/>
  <c r="K73" i="13"/>
  <c r="M73" i="13"/>
  <c r="M72" i="13" s="1"/>
  <c r="O73" i="13"/>
  <c r="O72" i="13" s="1"/>
  <c r="Q73" i="13"/>
  <c r="V73" i="13"/>
  <c r="G74" i="13"/>
  <c r="M74" i="13" s="1"/>
  <c r="I74" i="13"/>
  <c r="K74" i="13"/>
  <c r="O74" i="13"/>
  <c r="Q74" i="13"/>
  <c r="Q72" i="13" s="1"/>
  <c r="V74" i="13"/>
  <c r="G75" i="13"/>
  <c r="I75" i="13"/>
  <c r="K75" i="13"/>
  <c r="M75" i="13"/>
  <c r="O75" i="13"/>
  <c r="Q75" i="13"/>
  <c r="V75" i="13"/>
  <c r="G76" i="13"/>
  <c r="I76" i="13"/>
  <c r="K76" i="13"/>
  <c r="M76" i="13"/>
  <c r="O76" i="13"/>
  <c r="Q76" i="13"/>
  <c r="V76" i="13"/>
  <c r="V72" i="13" s="1"/>
  <c r="G77" i="13"/>
  <c r="I77" i="13"/>
  <c r="K77" i="13"/>
  <c r="M77" i="13"/>
  <c r="O77" i="13"/>
  <c r="Q77" i="13"/>
  <c r="V77" i="13"/>
  <c r="G78" i="13"/>
  <c r="O78" i="13"/>
  <c r="Q78" i="13"/>
  <c r="G79" i="13"/>
  <c r="M79" i="13" s="1"/>
  <c r="M78" i="13" s="1"/>
  <c r="I79" i="13"/>
  <c r="I78" i="13" s="1"/>
  <c r="K79" i="13"/>
  <c r="K78" i="13" s="1"/>
  <c r="O79" i="13"/>
  <c r="Q79" i="13"/>
  <c r="V79" i="13"/>
  <c r="V78" i="13" s="1"/>
  <c r="G81" i="13"/>
  <c r="M81" i="13" s="1"/>
  <c r="I81" i="13"/>
  <c r="K81" i="13"/>
  <c r="O81" i="13"/>
  <c r="Q81" i="13"/>
  <c r="V81" i="13"/>
  <c r="G82" i="13"/>
  <c r="I82" i="13"/>
  <c r="K82" i="13"/>
  <c r="M82" i="13"/>
  <c r="O82" i="13"/>
  <c r="Q82" i="13"/>
  <c r="V82" i="13"/>
  <c r="G84" i="13"/>
  <c r="I84" i="13"/>
  <c r="K84" i="13"/>
  <c r="K83" i="13" s="1"/>
  <c r="M84" i="13"/>
  <c r="O84" i="13"/>
  <c r="Q84" i="13"/>
  <c r="Q83" i="13" s="1"/>
  <c r="V84" i="13"/>
  <c r="V83" i="13" s="1"/>
  <c r="G86" i="13"/>
  <c r="I86" i="13"/>
  <c r="K86" i="13"/>
  <c r="M86" i="13"/>
  <c r="O86" i="13"/>
  <c r="Q86" i="13"/>
  <c r="V86" i="13"/>
  <c r="G88" i="13"/>
  <c r="I88" i="13"/>
  <c r="K88" i="13"/>
  <c r="M88" i="13"/>
  <c r="O88" i="13"/>
  <c r="Q88" i="13"/>
  <c r="V88" i="13"/>
  <c r="G90" i="13"/>
  <c r="M90" i="13" s="1"/>
  <c r="I90" i="13"/>
  <c r="K90" i="13"/>
  <c r="O90" i="13"/>
  <c r="Q90" i="13"/>
  <c r="V90" i="13"/>
  <c r="G91" i="13"/>
  <c r="M91" i="13" s="1"/>
  <c r="I91" i="13"/>
  <c r="I83" i="13" s="1"/>
  <c r="K91" i="13"/>
  <c r="O91" i="13"/>
  <c r="Q91" i="13"/>
  <c r="V91" i="13"/>
  <c r="G92" i="13"/>
  <c r="M92" i="13" s="1"/>
  <c r="I92" i="13"/>
  <c r="K92" i="13"/>
  <c r="O92" i="13"/>
  <c r="Q92" i="13"/>
  <c r="V92" i="13"/>
  <c r="G93" i="13"/>
  <c r="I93" i="13"/>
  <c r="K93" i="13"/>
  <c r="M93" i="13"/>
  <c r="O93" i="13"/>
  <c r="Q93" i="13"/>
  <c r="V93" i="13"/>
  <c r="G94" i="13"/>
  <c r="M94" i="13" s="1"/>
  <c r="I94" i="13"/>
  <c r="K94" i="13"/>
  <c r="O94" i="13"/>
  <c r="O83" i="13" s="1"/>
  <c r="Q94" i="13"/>
  <c r="V94" i="13"/>
  <c r="G95" i="13"/>
  <c r="I95" i="13"/>
  <c r="K95" i="13"/>
  <c r="M95" i="13"/>
  <c r="O95" i="13"/>
  <c r="Q95" i="13"/>
  <c r="V95" i="13"/>
  <c r="G96" i="13"/>
  <c r="I96" i="13"/>
  <c r="K96" i="13"/>
  <c r="M96" i="13"/>
  <c r="O96" i="13"/>
  <c r="Q96" i="13"/>
  <c r="V96" i="13"/>
  <c r="G97" i="13"/>
  <c r="I97" i="13"/>
  <c r="K97" i="13"/>
  <c r="M97" i="13"/>
  <c r="O97" i="13"/>
  <c r="Q97" i="13"/>
  <c r="V97" i="13"/>
  <c r="G98" i="13"/>
  <c r="M98" i="13" s="1"/>
  <c r="I98" i="13"/>
  <c r="K98" i="13"/>
  <c r="O98" i="13"/>
  <c r="Q98" i="13"/>
  <c r="V98" i="13"/>
  <c r="G99" i="13"/>
  <c r="M99" i="13" s="1"/>
  <c r="I99" i="13"/>
  <c r="K99" i="13"/>
  <c r="O99" i="13"/>
  <c r="Q99" i="13"/>
  <c r="V99" i="13"/>
  <c r="G100" i="13"/>
  <c r="M100" i="13" s="1"/>
  <c r="I100" i="13"/>
  <c r="K100" i="13"/>
  <c r="O100" i="13"/>
  <c r="Q100" i="13"/>
  <c r="V100" i="13"/>
  <c r="G101" i="13"/>
  <c r="G102" i="13"/>
  <c r="M102" i="13" s="1"/>
  <c r="M101" i="13" s="1"/>
  <c r="I102" i="13"/>
  <c r="I101" i="13" s="1"/>
  <c r="K102" i="13"/>
  <c r="K101" i="13" s="1"/>
  <c r="O102" i="13"/>
  <c r="O101" i="13" s="1"/>
  <c r="Q102" i="13"/>
  <c r="Q101" i="13" s="1"/>
  <c r="V102" i="13"/>
  <c r="V101" i="13" s="1"/>
  <c r="G104" i="13"/>
  <c r="I104" i="13"/>
  <c r="K104" i="13"/>
  <c r="M104" i="13"/>
  <c r="O104" i="13"/>
  <c r="Q104" i="13"/>
  <c r="V104" i="13"/>
  <c r="G106" i="13"/>
  <c r="I106" i="13"/>
  <c r="K106" i="13"/>
  <c r="M106" i="13"/>
  <c r="O106" i="13"/>
  <c r="Q106" i="13"/>
  <c r="V106" i="13"/>
  <c r="G107" i="13"/>
  <c r="I107" i="13"/>
  <c r="K107" i="13"/>
  <c r="M107" i="13"/>
  <c r="O107" i="13"/>
  <c r="Q107" i="13"/>
  <c r="V107" i="13"/>
  <c r="G108" i="13"/>
  <c r="O108" i="13"/>
  <c r="Q108" i="13"/>
  <c r="G109" i="13"/>
  <c r="M109" i="13" s="1"/>
  <c r="M108" i="13" s="1"/>
  <c r="I109" i="13"/>
  <c r="I108" i="13" s="1"/>
  <c r="K109" i="13"/>
  <c r="K108" i="13" s="1"/>
  <c r="O109" i="13"/>
  <c r="Q109" i="13"/>
  <c r="V109" i="13"/>
  <c r="V108" i="13" s="1"/>
  <c r="G111" i="13"/>
  <c r="G110" i="13" s="1"/>
  <c r="I111" i="13"/>
  <c r="I110" i="13" s="1"/>
  <c r="K111" i="13"/>
  <c r="M111" i="13"/>
  <c r="O111" i="13"/>
  <c r="O110" i="13" s="1"/>
  <c r="Q111" i="13"/>
  <c r="V111" i="13"/>
  <c r="G113" i="13"/>
  <c r="M113" i="13" s="1"/>
  <c r="I113" i="13"/>
  <c r="K113" i="13"/>
  <c r="O113" i="13"/>
  <c r="Q113" i="13"/>
  <c r="Q110" i="13" s="1"/>
  <c r="V113" i="13"/>
  <c r="G115" i="13"/>
  <c r="I115" i="13"/>
  <c r="K115" i="13"/>
  <c r="M115" i="13"/>
  <c r="O115" i="13"/>
  <c r="Q115" i="13"/>
  <c r="V115" i="13"/>
  <c r="G117" i="13"/>
  <c r="I117" i="13"/>
  <c r="K117" i="13"/>
  <c r="M117" i="13"/>
  <c r="O117" i="13"/>
  <c r="Q117" i="13"/>
  <c r="V117" i="13"/>
  <c r="V110" i="13" s="1"/>
  <c r="G118" i="13"/>
  <c r="I118" i="13"/>
  <c r="K118" i="13"/>
  <c r="M118" i="13"/>
  <c r="O118" i="13"/>
  <c r="Q118" i="13"/>
  <c r="V118" i="13"/>
  <c r="G119" i="13"/>
  <c r="M119" i="13" s="1"/>
  <c r="I119" i="13"/>
  <c r="K119" i="13"/>
  <c r="O119" i="13"/>
  <c r="Q119" i="13"/>
  <c r="V119" i="13"/>
  <c r="G120" i="13"/>
  <c r="M120" i="13" s="1"/>
  <c r="I120" i="13"/>
  <c r="K120" i="13"/>
  <c r="O120" i="13"/>
  <c r="Q120" i="13"/>
  <c r="V120" i="13"/>
  <c r="G121" i="13"/>
  <c r="M121" i="13" s="1"/>
  <c r="I121" i="13"/>
  <c r="K121" i="13"/>
  <c r="K110" i="13" s="1"/>
  <c r="O121" i="13"/>
  <c r="Q121" i="13"/>
  <c r="V121" i="13"/>
  <c r="G122" i="13"/>
  <c r="I122" i="13"/>
  <c r="K122" i="13"/>
  <c r="M122" i="13"/>
  <c r="O122" i="13"/>
  <c r="Q122" i="13"/>
  <c r="V122" i="13"/>
  <c r="G123" i="13"/>
  <c r="M123" i="13" s="1"/>
  <c r="I123" i="13"/>
  <c r="K123" i="13"/>
  <c r="O123" i="13"/>
  <c r="Q123" i="13"/>
  <c r="V123" i="13"/>
  <c r="G124" i="13"/>
  <c r="I124" i="13"/>
  <c r="K124" i="13"/>
  <c r="Q124" i="13"/>
  <c r="G125" i="13"/>
  <c r="I125" i="13"/>
  <c r="K125" i="13"/>
  <c r="M125" i="13"/>
  <c r="M124" i="13" s="1"/>
  <c r="O125" i="13"/>
  <c r="O124" i="13" s="1"/>
  <c r="Q125" i="13"/>
  <c r="V125" i="13"/>
  <c r="V124" i="13" s="1"/>
  <c r="K127" i="13"/>
  <c r="O127" i="13"/>
  <c r="G128" i="13"/>
  <c r="M128" i="13" s="1"/>
  <c r="M127" i="13" s="1"/>
  <c r="I128" i="13"/>
  <c r="I127" i="13" s="1"/>
  <c r="K128" i="13"/>
  <c r="O128" i="13"/>
  <c r="Q128" i="13"/>
  <c r="Q127" i="13" s="1"/>
  <c r="V128" i="13"/>
  <c r="V127" i="13" s="1"/>
  <c r="G129" i="13"/>
  <c r="M129" i="13" s="1"/>
  <c r="I129" i="13"/>
  <c r="K129" i="13"/>
  <c r="O129" i="13"/>
  <c r="Q129" i="13"/>
  <c r="V129" i="13"/>
  <c r="G131" i="13"/>
  <c r="G130" i="13" s="1"/>
  <c r="I131" i="13"/>
  <c r="I130" i="13" s="1"/>
  <c r="K131" i="13"/>
  <c r="M131" i="13"/>
  <c r="M130" i="13" s="1"/>
  <c r="O131" i="13"/>
  <c r="O130" i="13" s="1"/>
  <c r="Q131" i="13"/>
  <c r="V131" i="13"/>
  <c r="G132" i="13"/>
  <c r="M132" i="13" s="1"/>
  <c r="I132" i="13"/>
  <c r="K132" i="13"/>
  <c r="O132" i="13"/>
  <c r="Q132" i="13"/>
  <c r="V132" i="13"/>
  <c r="G133" i="13"/>
  <c r="M133" i="13" s="1"/>
  <c r="I133" i="13"/>
  <c r="K133" i="13"/>
  <c r="K130" i="13" s="1"/>
  <c r="O133" i="13"/>
  <c r="Q133" i="13"/>
  <c r="Q130" i="13" s="1"/>
  <c r="V133" i="13"/>
  <c r="G134" i="13"/>
  <c r="I134" i="13"/>
  <c r="K134" i="13"/>
  <c r="M134" i="13"/>
  <c r="O134" i="13"/>
  <c r="Q134" i="13"/>
  <c r="V134" i="13"/>
  <c r="V130" i="13" s="1"/>
  <c r="G135" i="13"/>
  <c r="I135" i="13"/>
  <c r="K135" i="13"/>
  <c r="M135" i="13"/>
  <c r="O135" i="13"/>
  <c r="Q135" i="13"/>
  <c r="V135" i="13"/>
  <c r="AE137" i="13"/>
  <c r="BA127" i="12"/>
  <c r="BA108" i="12"/>
  <c r="BA81" i="12"/>
  <c r="BA73" i="12"/>
  <c r="BA71" i="12"/>
  <c r="BA56" i="12"/>
  <c r="BA38" i="12"/>
  <c r="BA36" i="12"/>
  <c r="BA26" i="12"/>
  <c r="BA17" i="12"/>
  <c r="BA15" i="12"/>
  <c r="G9" i="12"/>
  <c r="M9" i="12" s="1"/>
  <c r="I9" i="12"/>
  <c r="K9" i="12"/>
  <c r="O9" i="12"/>
  <c r="Q9" i="12"/>
  <c r="V9" i="12"/>
  <c r="G11" i="12"/>
  <c r="I11" i="12"/>
  <c r="K11" i="12"/>
  <c r="O11" i="12"/>
  <c r="Q11" i="12"/>
  <c r="V11" i="12"/>
  <c r="G12" i="12"/>
  <c r="M12" i="12" s="1"/>
  <c r="I12" i="12"/>
  <c r="K12" i="12"/>
  <c r="O12" i="12"/>
  <c r="Q12" i="12"/>
  <c r="V12" i="12"/>
  <c r="G14" i="12"/>
  <c r="I14" i="12"/>
  <c r="K14" i="12"/>
  <c r="M14" i="12"/>
  <c r="O14" i="12"/>
  <c r="Q14" i="12"/>
  <c r="V14" i="12"/>
  <c r="G16" i="12"/>
  <c r="I16" i="12"/>
  <c r="K16" i="12"/>
  <c r="M16" i="12"/>
  <c r="O16" i="12"/>
  <c r="Q16" i="12"/>
  <c r="V16" i="12"/>
  <c r="G18" i="12"/>
  <c r="M18" i="12" s="1"/>
  <c r="I18" i="12"/>
  <c r="K18" i="12"/>
  <c r="O18" i="12"/>
  <c r="Q18" i="12"/>
  <c r="V18" i="12"/>
  <c r="G20" i="12"/>
  <c r="M20" i="12" s="1"/>
  <c r="I20" i="12"/>
  <c r="K20" i="12"/>
  <c r="O20" i="12"/>
  <c r="Q20" i="12"/>
  <c r="V20" i="12"/>
  <c r="G21" i="12"/>
  <c r="M21" i="12" s="1"/>
  <c r="I21" i="12"/>
  <c r="K21" i="12"/>
  <c r="O21" i="12"/>
  <c r="Q21" i="12"/>
  <c r="V21" i="12"/>
  <c r="G22" i="12"/>
  <c r="I22" i="12"/>
  <c r="K22" i="12"/>
  <c r="M22" i="12"/>
  <c r="O22" i="12"/>
  <c r="Q22" i="12"/>
  <c r="V22" i="12"/>
  <c r="G23" i="12"/>
  <c r="M23" i="12" s="1"/>
  <c r="I23" i="12"/>
  <c r="K23" i="12"/>
  <c r="O23" i="12"/>
  <c r="Q23" i="12"/>
  <c r="V23" i="12"/>
  <c r="G24" i="12"/>
  <c r="I24" i="12"/>
  <c r="K24" i="12"/>
  <c r="M24" i="12"/>
  <c r="O24" i="12"/>
  <c r="Q24" i="12"/>
  <c r="V24" i="12"/>
  <c r="G25" i="12"/>
  <c r="M25" i="12" s="1"/>
  <c r="I25" i="12"/>
  <c r="K25" i="12"/>
  <c r="O25" i="12"/>
  <c r="Q25" i="12"/>
  <c r="V25" i="12"/>
  <c r="G27" i="12"/>
  <c r="M27" i="12" s="1"/>
  <c r="I27" i="12"/>
  <c r="K27" i="12"/>
  <c r="O27" i="12"/>
  <c r="Q27" i="12"/>
  <c r="V27" i="12"/>
  <c r="G29" i="12"/>
  <c r="M29" i="12" s="1"/>
  <c r="I29" i="12"/>
  <c r="K29" i="12"/>
  <c r="O29" i="12"/>
  <c r="Q29" i="12"/>
  <c r="V29" i="12"/>
  <c r="G31" i="12"/>
  <c r="M31" i="12" s="1"/>
  <c r="I31" i="12"/>
  <c r="K31" i="12"/>
  <c r="O31" i="12"/>
  <c r="Q31" i="12"/>
  <c r="V31" i="12"/>
  <c r="G33" i="12"/>
  <c r="M33" i="12" s="1"/>
  <c r="I33" i="12"/>
  <c r="K33" i="12"/>
  <c r="O33" i="12"/>
  <c r="Q33" i="12"/>
  <c r="V33" i="12"/>
  <c r="G35" i="12"/>
  <c r="I35" i="12"/>
  <c r="K35" i="12"/>
  <c r="M35" i="12"/>
  <c r="O35" i="12"/>
  <c r="Q35" i="12"/>
  <c r="V35" i="12"/>
  <c r="G37" i="12"/>
  <c r="M37" i="12" s="1"/>
  <c r="I37" i="12"/>
  <c r="K37" i="12"/>
  <c r="O37" i="12"/>
  <c r="Q37" i="12"/>
  <c r="V37" i="12"/>
  <c r="G39" i="12"/>
  <c r="M39" i="12" s="1"/>
  <c r="I39" i="12"/>
  <c r="K39" i="12"/>
  <c r="O39" i="12"/>
  <c r="Q39" i="12"/>
  <c r="V39" i="12"/>
  <c r="G41" i="12"/>
  <c r="I41" i="12"/>
  <c r="K41" i="12"/>
  <c r="M41" i="12"/>
  <c r="O41" i="12"/>
  <c r="Q41" i="12"/>
  <c r="V41" i="12"/>
  <c r="G43" i="12"/>
  <c r="M43" i="12" s="1"/>
  <c r="I43" i="12"/>
  <c r="K43" i="12"/>
  <c r="O43" i="12"/>
  <c r="Q43" i="12"/>
  <c r="V43" i="12"/>
  <c r="G44" i="12"/>
  <c r="M44" i="12" s="1"/>
  <c r="I44" i="12"/>
  <c r="K44" i="12"/>
  <c r="O44" i="12"/>
  <c r="Q44" i="12"/>
  <c r="V44" i="12"/>
  <c r="G46" i="12"/>
  <c r="M46" i="12" s="1"/>
  <c r="I46" i="12"/>
  <c r="K46" i="12"/>
  <c r="O46" i="12"/>
  <c r="Q46" i="12"/>
  <c r="V46" i="12"/>
  <c r="G47" i="12"/>
  <c r="M47" i="12" s="1"/>
  <c r="I47" i="12"/>
  <c r="K47" i="12"/>
  <c r="O47" i="12"/>
  <c r="Q47" i="12"/>
  <c r="V47" i="12"/>
  <c r="G49" i="12"/>
  <c r="I49" i="12"/>
  <c r="K49" i="12"/>
  <c r="M49" i="12"/>
  <c r="O49" i="12"/>
  <c r="Q49" i="12"/>
  <c r="V49" i="12"/>
  <c r="G52" i="12"/>
  <c r="I52" i="12"/>
  <c r="I51" i="12" s="1"/>
  <c r="K52" i="12"/>
  <c r="M52" i="12"/>
  <c r="O52" i="12"/>
  <c r="Q52" i="12"/>
  <c r="V52" i="12"/>
  <c r="G53" i="12"/>
  <c r="G51" i="12" s="1"/>
  <c r="I82" i="1" s="1"/>
  <c r="I53" i="12"/>
  <c r="K53" i="12"/>
  <c r="K51" i="12" s="1"/>
  <c r="O53" i="12"/>
  <c r="Q53" i="12"/>
  <c r="V53" i="12"/>
  <c r="G55" i="12"/>
  <c r="I55" i="12"/>
  <c r="K55" i="12"/>
  <c r="M55" i="12"/>
  <c r="O55" i="12"/>
  <c r="Q55" i="12"/>
  <c r="V55" i="12"/>
  <c r="G57" i="12"/>
  <c r="M57" i="12" s="1"/>
  <c r="I57" i="12"/>
  <c r="K57" i="12"/>
  <c r="O57" i="12"/>
  <c r="Q57" i="12"/>
  <c r="V57" i="12"/>
  <c r="G59" i="12"/>
  <c r="M59" i="12" s="1"/>
  <c r="I59" i="12"/>
  <c r="K59" i="12"/>
  <c r="O59" i="12"/>
  <c r="Q59" i="12"/>
  <c r="V59" i="12"/>
  <c r="V60" i="12"/>
  <c r="G61" i="12"/>
  <c r="I61" i="12"/>
  <c r="I60" i="12" s="1"/>
  <c r="K61" i="12"/>
  <c r="M61" i="12"/>
  <c r="O61" i="12"/>
  <c r="Q61" i="12"/>
  <c r="V61" i="12"/>
  <c r="G62" i="12"/>
  <c r="G60" i="12" s="1"/>
  <c r="I83" i="1" s="1"/>
  <c r="I62" i="12"/>
  <c r="K62" i="12"/>
  <c r="O62" i="12"/>
  <c r="Q62" i="12"/>
  <c r="V62" i="12"/>
  <c r="G63" i="12"/>
  <c r="M63" i="12" s="1"/>
  <c r="I63" i="12"/>
  <c r="K63" i="12"/>
  <c r="O63" i="12"/>
  <c r="Q63" i="12"/>
  <c r="V63" i="12"/>
  <c r="G65" i="12"/>
  <c r="I65" i="12"/>
  <c r="K65" i="12"/>
  <c r="M65" i="12"/>
  <c r="O65" i="12"/>
  <c r="Q65" i="12"/>
  <c r="V65" i="12"/>
  <c r="G67" i="12"/>
  <c r="M67" i="12" s="1"/>
  <c r="I67" i="12"/>
  <c r="K67" i="12"/>
  <c r="O67" i="12"/>
  <c r="Q67" i="12"/>
  <c r="V67" i="12"/>
  <c r="G69" i="12"/>
  <c r="M69" i="12" s="1"/>
  <c r="I69" i="12"/>
  <c r="K69" i="12"/>
  <c r="O69" i="12"/>
  <c r="Q69" i="12"/>
  <c r="Q68" i="12" s="1"/>
  <c r="V69" i="12"/>
  <c r="G70" i="12"/>
  <c r="M70" i="12" s="1"/>
  <c r="I70" i="12"/>
  <c r="K70" i="12"/>
  <c r="O70" i="12"/>
  <c r="Q70" i="12"/>
  <c r="V70" i="12"/>
  <c r="G72" i="12"/>
  <c r="M72" i="12" s="1"/>
  <c r="I72" i="12"/>
  <c r="K72" i="12"/>
  <c r="O72" i="12"/>
  <c r="Q72" i="12"/>
  <c r="V72" i="12"/>
  <c r="G74" i="12"/>
  <c r="M74" i="12" s="1"/>
  <c r="I74" i="12"/>
  <c r="K74" i="12"/>
  <c r="O74" i="12"/>
  <c r="O68" i="12" s="1"/>
  <c r="Q74" i="12"/>
  <c r="V74" i="12"/>
  <c r="G75" i="12"/>
  <c r="I75" i="12"/>
  <c r="K75" i="12"/>
  <c r="M75" i="12"/>
  <c r="O75" i="12"/>
  <c r="Q75" i="12"/>
  <c r="V75" i="12"/>
  <c r="G77" i="12"/>
  <c r="M77" i="12" s="1"/>
  <c r="I77" i="12"/>
  <c r="K77" i="12"/>
  <c r="K76" i="12" s="1"/>
  <c r="O77" i="12"/>
  <c r="Q77" i="12"/>
  <c r="Q76" i="12" s="1"/>
  <c r="V77" i="12"/>
  <c r="V76" i="12" s="1"/>
  <c r="G78" i="12"/>
  <c r="I78" i="12"/>
  <c r="K78" i="12"/>
  <c r="O78" i="12"/>
  <c r="O76" i="12" s="1"/>
  <c r="Q78" i="12"/>
  <c r="V78" i="12"/>
  <c r="G80" i="12"/>
  <c r="I80" i="12"/>
  <c r="K80" i="12"/>
  <c r="O80" i="12"/>
  <c r="Q80" i="12"/>
  <c r="V80" i="12"/>
  <c r="G82" i="12"/>
  <c r="M82" i="12" s="1"/>
  <c r="I82" i="12"/>
  <c r="I79" i="12" s="1"/>
  <c r="K82" i="12"/>
  <c r="O82" i="12"/>
  <c r="Q82" i="12"/>
  <c r="V82" i="12"/>
  <c r="G84" i="12"/>
  <c r="M84" i="12" s="1"/>
  <c r="I84" i="12"/>
  <c r="K84" i="12"/>
  <c r="O84" i="12"/>
  <c r="Q84" i="12"/>
  <c r="V84" i="12"/>
  <c r="G85" i="12"/>
  <c r="I85" i="12"/>
  <c r="K85" i="12"/>
  <c r="M85" i="12"/>
  <c r="O85" i="12"/>
  <c r="Q85" i="12"/>
  <c r="V85" i="12"/>
  <c r="G87" i="12"/>
  <c r="M87" i="12" s="1"/>
  <c r="I87" i="12"/>
  <c r="K87" i="12"/>
  <c r="O87" i="12"/>
  <c r="Q87" i="12"/>
  <c r="V87" i="12"/>
  <c r="G89" i="12"/>
  <c r="M89" i="12" s="1"/>
  <c r="I89" i="12"/>
  <c r="K89" i="12"/>
  <c r="O89" i="12"/>
  <c r="Q89" i="12"/>
  <c r="V89" i="12"/>
  <c r="G91" i="12"/>
  <c r="M91" i="12" s="1"/>
  <c r="I91" i="12"/>
  <c r="K91" i="12"/>
  <c r="O91" i="12"/>
  <c r="Q91" i="12"/>
  <c r="V91" i="12"/>
  <c r="G92" i="12"/>
  <c r="M92" i="12" s="1"/>
  <c r="I92" i="12"/>
  <c r="K92" i="12"/>
  <c r="O92" i="12"/>
  <c r="Q92" i="12"/>
  <c r="V92" i="12"/>
  <c r="G93" i="12"/>
  <c r="M93" i="12" s="1"/>
  <c r="I93" i="12"/>
  <c r="K93" i="12"/>
  <c r="O93" i="12"/>
  <c r="Q93" i="12"/>
  <c r="V93" i="12"/>
  <c r="G94" i="12"/>
  <c r="M94" i="12" s="1"/>
  <c r="I94" i="12"/>
  <c r="K94" i="12"/>
  <c r="O94" i="12"/>
  <c r="O90" i="12" s="1"/>
  <c r="Q94" i="12"/>
  <c r="V94" i="12"/>
  <c r="G96" i="12"/>
  <c r="I96" i="12"/>
  <c r="K96" i="12"/>
  <c r="M96" i="12"/>
  <c r="O96" i="12"/>
  <c r="Q96" i="12"/>
  <c r="V96" i="12"/>
  <c r="G98" i="12"/>
  <c r="M98" i="12" s="1"/>
  <c r="I98" i="12"/>
  <c r="K98" i="12"/>
  <c r="O98" i="12"/>
  <c r="Q98" i="12"/>
  <c r="V98" i="12"/>
  <c r="G101" i="12"/>
  <c r="M101" i="12" s="1"/>
  <c r="I101" i="12"/>
  <c r="K101" i="12"/>
  <c r="O101" i="12"/>
  <c r="Q101" i="12"/>
  <c r="V101" i="12"/>
  <c r="G102" i="12"/>
  <c r="M102" i="12" s="1"/>
  <c r="I102" i="12"/>
  <c r="K102" i="12"/>
  <c r="O102" i="12"/>
  <c r="Q102" i="12"/>
  <c r="V102" i="12"/>
  <c r="G103" i="12"/>
  <c r="M103" i="12" s="1"/>
  <c r="I103" i="12"/>
  <c r="K103" i="12"/>
  <c r="O103" i="12"/>
  <c r="Q103" i="12"/>
  <c r="V103" i="12"/>
  <c r="G104" i="12"/>
  <c r="I104" i="12"/>
  <c r="K104" i="12"/>
  <c r="M104" i="12"/>
  <c r="O104" i="12"/>
  <c r="Q104" i="12"/>
  <c r="V104" i="12"/>
  <c r="G105" i="12"/>
  <c r="M105" i="12" s="1"/>
  <c r="I105" i="12"/>
  <c r="K105" i="12"/>
  <c r="O105" i="12"/>
  <c r="Q105" i="12"/>
  <c r="V105" i="12"/>
  <c r="G107" i="12"/>
  <c r="M107" i="12" s="1"/>
  <c r="I107" i="12"/>
  <c r="K107" i="12"/>
  <c r="O107" i="12"/>
  <c r="Q107" i="12"/>
  <c r="V107" i="12"/>
  <c r="V106" i="12" s="1"/>
  <c r="G109" i="12"/>
  <c r="I109" i="12"/>
  <c r="K109" i="12"/>
  <c r="M109" i="12"/>
  <c r="O109" i="12"/>
  <c r="Q109" i="12"/>
  <c r="V109" i="12"/>
  <c r="G110" i="12"/>
  <c r="M110" i="12" s="1"/>
  <c r="I110" i="12"/>
  <c r="K110" i="12"/>
  <c r="O110" i="12"/>
  <c r="Q110" i="12"/>
  <c r="V110" i="12"/>
  <c r="G111" i="12"/>
  <c r="M111" i="12" s="1"/>
  <c r="I111" i="12"/>
  <c r="K111" i="12"/>
  <c r="O111" i="12"/>
  <c r="Q111" i="12"/>
  <c r="Q106" i="12" s="1"/>
  <c r="V111" i="12"/>
  <c r="G113" i="12"/>
  <c r="M113" i="12" s="1"/>
  <c r="I113" i="12"/>
  <c r="K113" i="12"/>
  <c r="O113" i="12"/>
  <c r="Q113" i="12"/>
  <c r="V113" i="12"/>
  <c r="G115" i="12"/>
  <c r="I115" i="12"/>
  <c r="K115" i="12"/>
  <c r="O115" i="12"/>
  <c r="Q115" i="12"/>
  <c r="V115" i="12"/>
  <c r="G117" i="12"/>
  <c r="I117" i="12"/>
  <c r="K117" i="12"/>
  <c r="M117" i="12"/>
  <c r="O117" i="12"/>
  <c r="Q117" i="12"/>
  <c r="V117" i="12"/>
  <c r="G119" i="12"/>
  <c r="M119" i="12" s="1"/>
  <c r="I119" i="12"/>
  <c r="K119" i="12"/>
  <c r="O119" i="12"/>
  <c r="Q119" i="12"/>
  <c r="V119" i="12"/>
  <c r="G120" i="12"/>
  <c r="M120" i="12" s="1"/>
  <c r="I120" i="12"/>
  <c r="K120" i="12"/>
  <c r="O120" i="12"/>
  <c r="Q120" i="12"/>
  <c r="V120" i="12"/>
  <c r="G121" i="12"/>
  <c r="M121" i="12" s="1"/>
  <c r="I121" i="12"/>
  <c r="K121" i="12"/>
  <c r="O121" i="12"/>
  <c r="Q121" i="12"/>
  <c r="V121" i="12"/>
  <c r="G122" i="12"/>
  <c r="M122" i="12" s="1"/>
  <c r="I122" i="12"/>
  <c r="K122" i="12"/>
  <c r="O122" i="12"/>
  <c r="Q122" i="12"/>
  <c r="V122" i="12"/>
  <c r="G123" i="12"/>
  <c r="I123" i="12"/>
  <c r="K123" i="12"/>
  <c r="M123" i="12"/>
  <c r="O123" i="12"/>
  <c r="Q123" i="12"/>
  <c r="V123" i="12"/>
  <c r="G124" i="12"/>
  <c r="M124" i="12" s="1"/>
  <c r="I124" i="12"/>
  <c r="K124" i="12"/>
  <c r="O124" i="12"/>
  <c r="Q124" i="12"/>
  <c r="V124" i="12"/>
  <c r="O125" i="12"/>
  <c r="G126" i="12"/>
  <c r="I126" i="12"/>
  <c r="I125" i="12" s="1"/>
  <c r="K126" i="12"/>
  <c r="M126" i="12"/>
  <c r="O126" i="12"/>
  <c r="Q126" i="12"/>
  <c r="V126" i="12"/>
  <c r="G128" i="12"/>
  <c r="M128" i="12" s="1"/>
  <c r="I128" i="12"/>
  <c r="K128" i="12"/>
  <c r="O128" i="12"/>
  <c r="Q128" i="12"/>
  <c r="V128" i="12"/>
  <c r="G130" i="12"/>
  <c r="M130" i="12" s="1"/>
  <c r="I130" i="12"/>
  <c r="K130" i="12"/>
  <c r="O130" i="12"/>
  <c r="Q130" i="12"/>
  <c r="V130" i="12"/>
  <c r="G132" i="12"/>
  <c r="M132" i="12" s="1"/>
  <c r="M131" i="12" s="1"/>
  <c r="I132" i="12"/>
  <c r="I131" i="12" s="1"/>
  <c r="K132" i="12"/>
  <c r="K131" i="12" s="1"/>
  <c r="O132" i="12"/>
  <c r="O131" i="12" s="1"/>
  <c r="Q132" i="12"/>
  <c r="Q131" i="12" s="1"/>
  <c r="V132" i="12"/>
  <c r="V131" i="12" s="1"/>
  <c r="G135" i="12"/>
  <c r="I135" i="12"/>
  <c r="I134" i="12" s="1"/>
  <c r="K135" i="12"/>
  <c r="M135" i="12"/>
  <c r="O135" i="12"/>
  <c r="Q135" i="12"/>
  <c r="V135" i="12"/>
  <c r="G136" i="12"/>
  <c r="I136" i="12"/>
  <c r="K136" i="12"/>
  <c r="K134" i="12" s="1"/>
  <c r="O136" i="12"/>
  <c r="Q136" i="12"/>
  <c r="Q134" i="12" s="1"/>
  <c r="V136" i="12"/>
  <c r="G137" i="12"/>
  <c r="M137" i="12" s="1"/>
  <c r="I137" i="12"/>
  <c r="K137" i="12"/>
  <c r="O137" i="12"/>
  <c r="Q137" i="12"/>
  <c r="V137" i="12"/>
  <c r="G138" i="12"/>
  <c r="M138" i="12" s="1"/>
  <c r="I138" i="12"/>
  <c r="K138" i="12"/>
  <c r="O138" i="12"/>
  <c r="Q138" i="12"/>
  <c r="V138" i="12"/>
  <c r="V134" i="12" s="1"/>
  <c r="G139" i="12"/>
  <c r="I139" i="12"/>
  <c r="K139" i="12"/>
  <c r="M139" i="12"/>
  <c r="O139" i="12"/>
  <c r="Q139" i="12"/>
  <c r="V139" i="12"/>
  <c r="G141" i="12"/>
  <c r="I101" i="1" s="1"/>
  <c r="I19" i="1" s="1"/>
  <c r="G142" i="12"/>
  <c r="M142" i="12" s="1"/>
  <c r="I142" i="12"/>
  <c r="I141" i="12" s="1"/>
  <c r="K142" i="12"/>
  <c r="O142" i="12"/>
  <c r="O141" i="12" s="1"/>
  <c r="Q142" i="12"/>
  <c r="Q141" i="12" s="1"/>
  <c r="V142" i="12"/>
  <c r="G143" i="12"/>
  <c r="M143" i="12" s="1"/>
  <c r="I143" i="12"/>
  <c r="K143" i="12"/>
  <c r="O143" i="12"/>
  <c r="Q143" i="12"/>
  <c r="V143" i="12"/>
  <c r="V141" i="12" s="1"/>
  <c r="G145" i="12"/>
  <c r="I145" i="12"/>
  <c r="K145" i="12"/>
  <c r="O145" i="12"/>
  <c r="Q145" i="12"/>
  <c r="V145" i="12"/>
  <c r="G146" i="12"/>
  <c r="I146" i="12"/>
  <c r="K146" i="12"/>
  <c r="M146" i="12"/>
  <c r="O146" i="12"/>
  <c r="Q146" i="12"/>
  <c r="V146" i="12"/>
  <c r="G147" i="12"/>
  <c r="I147" i="12"/>
  <c r="K147" i="12"/>
  <c r="M147" i="12"/>
  <c r="O147" i="12"/>
  <c r="Q147" i="12"/>
  <c r="V147" i="12"/>
  <c r="G148" i="12"/>
  <c r="M148" i="12" s="1"/>
  <c r="I148" i="12"/>
  <c r="K148" i="12"/>
  <c r="O148" i="12"/>
  <c r="Q148" i="12"/>
  <c r="V148" i="12"/>
  <c r="G149" i="12"/>
  <c r="M149" i="12" s="1"/>
  <c r="I149" i="12"/>
  <c r="K149" i="12"/>
  <c r="O149" i="12"/>
  <c r="Q149" i="12"/>
  <c r="V149" i="12"/>
  <c r="AE151" i="12"/>
  <c r="F42" i="1" s="1"/>
  <c r="H54" i="1"/>
  <c r="I54" i="1" s="1"/>
  <c r="H53" i="1"/>
  <c r="I53" i="1" s="1"/>
  <c r="H52" i="1"/>
  <c r="I52" i="1" s="1"/>
  <c r="H51" i="1"/>
  <c r="I51" i="1" s="1"/>
  <c r="H50" i="1"/>
  <c r="I50" i="1" s="1"/>
  <c r="H49" i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I43" i="1" s="1"/>
  <c r="H40" i="1"/>
  <c r="J28" i="1"/>
  <c r="J26" i="1"/>
  <c r="G38" i="1"/>
  <c r="F38" i="1"/>
  <c r="J23" i="1"/>
  <c r="J24" i="1"/>
  <c r="J25" i="1"/>
  <c r="J27" i="1"/>
  <c r="E24" i="1"/>
  <c r="E26" i="1"/>
  <c r="Q24" i="19" l="1"/>
  <c r="V24" i="19"/>
  <c r="O24" i="19"/>
  <c r="O8" i="19"/>
  <c r="K8" i="19"/>
  <c r="I8" i="19"/>
  <c r="G8" i="19"/>
  <c r="F55" i="1"/>
  <c r="O112" i="12"/>
  <c r="Q8" i="12"/>
  <c r="O144" i="12"/>
  <c r="AF151" i="12"/>
  <c r="K144" i="12"/>
  <c r="G106" i="12"/>
  <c r="I90" i="1" s="1"/>
  <c r="V79" i="12"/>
  <c r="M53" i="12"/>
  <c r="K8" i="12"/>
  <c r="F39" i="1"/>
  <c r="G144" i="12"/>
  <c r="I102" i="1" s="1"/>
  <c r="I20" i="1" s="1"/>
  <c r="V125" i="12"/>
  <c r="G125" i="12"/>
  <c r="I94" i="1" s="1"/>
  <c r="Q112" i="12"/>
  <c r="I106" i="12"/>
  <c r="V100" i="12"/>
  <c r="V90" i="12"/>
  <c r="O79" i="12"/>
  <c r="I76" i="12"/>
  <c r="V68" i="12"/>
  <c r="K60" i="12"/>
  <c r="O51" i="12"/>
  <c r="O8" i="12"/>
  <c r="F41" i="1"/>
  <c r="I144" i="12"/>
  <c r="G134" i="12"/>
  <c r="I96" i="1" s="1"/>
  <c r="I17" i="1" s="1"/>
  <c r="Q125" i="12"/>
  <c r="O106" i="12"/>
  <c r="K79" i="12"/>
  <c r="K68" i="12"/>
  <c r="G131" i="12"/>
  <c r="I95" i="1" s="1"/>
  <c r="V112" i="12"/>
  <c r="I112" i="12"/>
  <c r="K106" i="12"/>
  <c r="O100" i="12"/>
  <c r="I90" i="12"/>
  <c r="G76" i="12"/>
  <c r="I85" i="1" s="1"/>
  <c r="I68" i="12"/>
  <c r="O60" i="12"/>
  <c r="V51" i="12"/>
  <c r="V8" i="12"/>
  <c r="K141" i="12"/>
  <c r="M125" i="12"/>
  <c r="Q100" i="12"/>
  <c r="K100" i="12"/>
  <c r="K90" i="12"/>
  <c r="Q79" i="12"/>
  <c r="G79" i="12"/>
  <c r="I86" i="1" s="1"/>
  <c r="Q60" i="12"/>
  <c r="Q51" i="12"/>
  <c r="I8" i="12"/>
  <c r="Q90" i="12"/>
  <c r="V144" i="12"/>
  <c r="Q144" i="12"/>
  <c r="O134" i="12"/>
  <c r="K112" i="12"/>
  <c r="G112" i="12"/>
  <c r="I93" i="1" s="1"/>
  <c r="I100" i="12"/>
  <c r="G90" i="12"/>
  <c r="I88" i="1" s="1"/>
  <c r="G68" i="12"/>
  <c r="I84" i="1" s="1"/>
  <c r="M141" i="12"/>
  <c r="K125" i="12"/>
  <c r="M100" i="12"/>
  <c r="G8" i="12"/>
  <c r="M57" i="19"/>
  <c r="M41" i="19"/>
  <c r="G57" i="19"/>
  <c r="G41" i="19"/>
  <c r="M32" i="19"/>
  <c r="M24" i="19" s="1"/>
  <c r="M16" i="19"/>
  <c r="M8" i="19" s="1"/>
  <c r="AF72" i="19"/>
  <c r="M42" i="18"/>
  <c r="M8" i="18"/>
  <c r="G42" i="18"/>
  <c r="G8" i="18"/>
  <c r="AF48" i="18"/>
  <c r="G25" i="18"/>
  <c r="M60" i="17"/>
  <c r="M57" i="17"/>
  <c r="M54" i="17"/>
  <c r="M53" i="17" s="1"/>
  <c r="M43" i="17"/>
  <c r="M42" i="17" s="1"/>
  <c r="M45" i="17"/>
  <c r="M44" i="17" s="1"/>
  <c r="M35" i="17"/>
  <c r="M33" i="17" s="1"/>
  <c r="AF66" i="17"/>
  <c r="M59" i="17"/>
  <c r="M11" i="17"/>
  <c r="M8" i="17" s="1"/>
  <c r="M29" i="16"/>
  <c r="M60" i="16"/>
  <c r="M8" i="16"/>
  <c r="M39" i="16"/>
  <c r="M38" i="16" s="1"/>
  <c r="AF73" i="16"/>
  <c r="G29" i="16"/>
  <c r="M69" i="16"/>
  <c r="M67" i="16" s="1"/>
  <c r="M11" i="16"/>
  <c r="M8" i="15"/>
  <c r="M37" i="15"/>
  <c r="AF46" i="15"/>
  <c r="M31" i="15"/>
  <c r="M29" i="15" s="1"/>
  <c r="M21" i="15"/>
  <c r="M20" i="15" s="1"/>
  <c r="M57" i="14"/>
  <c r="M54" i="14"/>
  <c r="M45" i="14"/>
  <c r="G54" i="14"/>
  <c r="M40" i="14"/>
  <c r="M39" i="14" s="1"/>
  <c r="M12" i="14"/>
  <c r="M8" i="14" s="1"/>
  <c r="G8" i="14"/>
  <c r="M110" i="13"/>
  <c r="M83" i="13"/>
  <c r="M62" i="13"/>
  <c r="M39" i="13"/>
  <c r="AF137" i="13"/>
  <c r="G127" i="13"/>
  <c r="G8" i="13"/>
  <c r="G62" i="13"/>
  <c r="G39" i="13"/>
  <c r="G83" i="13"/>
  <c r="M51" i="12"/>
  <c r="M90" i="12"/>
  <c r="M68" i="12"/>
  <c r="M106" i="12"/>
  <c r="M134" i="12"/>
  <c r="G100" i="12"/>
  <c r="I89" i="1" s="1"/>
  <c r="M80" i="12"/>
  <c r="M79" i="12" s="1"/>
  <c r="M145" i="12"/>
  <c r="M144" i="12" s="1"/>
  <c r="M136" i="12"/>
  <c r="M115" i="12"/>
  <c r="M112" i="12" s="1"/>
  <c r="M62" i="12"/>
  <c r="M60" i="12" s="1"/>
  <c r="M11" i="12"/>
  <c r="M8" i="12" s="1"/>
  <c r="M78" i="12"/>
  <c r="M76" i="12" s="1"/>
  <c r="G55" i="1" l="1"/>
  <c r="H55" i="1" s="1"/>
  <c r="I55" i="1" s="1"/>
  <c r="G56" i="1"/>
  <c r="H56" i="1" s="1"/>
  <c r="I56" i="1" s="1"/>
  <c r="I97" i="1"/>
  <c r="I18" i="1" s="1"/>
  <c r="G72" i="19"/>
  <c r="G39" i="1"/>
  <c r="G42" i="1"/>
  <c r="H42" i="1" s="1"/>
  <c r="I42" i="1" s="1"/>
  <c r="G41" i="1"/>
  <c r="H41" i="1" s="1"/>
  <c r="I41" i="1" s="1"/>
  <c r="F57" i="1"/>
  <c r="I81" i="1"/>
  <c r="G151" i="12"/>
  <c r="G23" i="1" l="1"/>
  <c r="A23" i="1" s="1"/>
  <c r="G24" i="1" s="1"/>
  <c r="G57" i="1"/>
  <c r="G25" i="1" s="1"/>
  <c r="A25" i="1" s="1"/>
  <c r="I16" i="1"/>
  <c r="I21" i="1" s="1"/>
  <c r="I103" i="1"/>
  <c r="H39" i="1"/>
  <c r="H57" i="1" s="1"/>
  <c r="I39" i="1" l="1"/>
  <c r="I57" i="1" s="1"/>
  <c r="A24" i="1"/>
  <c r="J102" i="1"/>
  <c r="J87" i="1"/>
  <c r="J97" i="1"/>
  <c r="J82" i="1"/>
  <c r="J92" i="1"/>
  <c r="J91" i="1"/>
  <c r="J94" i="1"/>
  <c r="J96" i="1"/>
  <c r="J99" i="1"/>
  <c r="J98" i="1"/>
  <c r="J95" i="1"/>
  <c r="J84" i="1"/>
  <c r="J85" i="1"/>
  <c r="J88" i="1"/>
  <c r="J81" i="1"/>
  <c r="J101" i="1"/>
  <c r="J89" i="1"/>
  <c r="J100" i="1"/>
  <c r="J93" i="1"/>
  <c r="J86" i="1"/>
  <c r="J83" i="1"/>
  <c r="J90" i="1"/>
  <c r="G26" i="1"/>
  <c r="A27" i="1" s="1"/>
  <c r="A26" i="1"/>
  <c r="G28" i="1"/>
  <c r="G29" i="1" l="1"/>
  <c r="G27" i="1" s="1"/>
  <c r="A29" i="1"/>
  <c r="J43" i="1"/>
  <c r="J52" i="1"/>
  <c r="J39" i="1"/>
  <c r="J57" i="1" s="1"/>
  <c r="J44" i="1"/>
  <c r="J56" i="1"/>
  <c r="J49" i="1"/>
  <c r="J46" i="1"/>
  <c r="J55" i="1"/>
  <c r="J42" i="1"/>
  <c r="J47" i="1"/>
  <c r="J48" i="1"/>
  <c r="J41" i="1"/>
  <c r="J53" i="1"/>
  <c r="J54" i="1"/>
  <c r="J45" i="1"/>
  <c r="J50" i="1"/>
  <c r="J51" i="1"/>
  <c r="J10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 Hanuš</author>
  </authors>
  <commentList>
    <comment ref="S6" authorId="0" shapeId="0" xr:uid="{CFB70090-8C09-4835-AC6A-B13DC7DB2F36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668BF72D-3B2D-41FE-9B9F-4403C431EBF5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 Hanuš</author>
  </authors>
  <commentList>
    <comment ref="S6" authorId="0" shapeId="0" xr:uid="{61E63FAC-2E93-444A-AC82-7CE9BABA7CBA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FA039CC5-7DE8-4B0A-BE2C-60D4BEDE530D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 Hanuš</author>
  </authors>
  <commentList>
    <comment ref="S6" authorId="0" shapeId="0" xr:uid="{2FD06053-C5E4-4943-8D27-4E9776CCB247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8CA8C8E6-66C9-4144-9BA2-6C06E4948E33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 Hanuš</author>
  </authors>
  <commentList>
    <comment ref="S6" authorId="0" shapeId="0" xr:uid="{3050758D-6425-4CAB-BB1D-F9A17A793062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1BB4FD7C-511E-42E6-87C3-875B8F513B9D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 Hanuš</author>
  </authors>
  <commentList>
    <comment ref="S6" authorId="0" shapeId="0" xr:uid="{FF9BE7E8-DD55-4DA7-9B8B-DB29045AEA1C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210B3DFC-ACB9-425B-96BD-1CAEA2A4EA91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 Hanuš</author>
  </authors>
  <commentList>
    <comment ref="S6" authorId="0" shapeId="0" xr:uid="{D95CF07E-1592-4C8F-B2D8-049ED7733A1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599CD2F-3FF0-4256-B093-01B66BE0AE61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 Hanuš</author>
  </authors>
  <commentList>
    <comment ref="S6" authorId="0" shapeId="0" xr:uid="{F35459D9-1DB1-4768-BAEC-FF42CEE210B9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FD550F5D-A1C3-4879-BC8F-CD006EE1C015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 Hanuš</author>
  </authors>
  <commentList>
    <comment ref="S6" authorId="0" shapeId="0" xr:uid="{894AFF74-E01E-44B3-9A7C-7CD2921B8EE5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25BACC70-D4F6-4DDD-98C6-0E8FEE0ABAF4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<sst xmlns="http://schemas.openxmlformats.org/spreadsheetml/2006/main" count="4348" uniqueCount="657">
  <si>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</si>
  <si>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</si>
  <si>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</si>
  <si>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</si>
  <si>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</si>
  <si>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</si>
  <si>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</si>
  <si>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</si>
  <si>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</si>
  <si>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</si>
  <si>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</si>
  <si>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</si>
  <si>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</si>
  <si>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</si>
  <si>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</si>
  <si>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</si>
  <si>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</si>
  <si>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</si>
  <si>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</si>
  <si>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</si>
  <si>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</si>
  <si>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</si>
  <si>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</si>
  <si>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</si>
  <si>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</si>
  <si>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</si>
  <si>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</si>
  <si>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</si>
  <si>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</si>
  <si>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</si>
  <si>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</si>
  <si>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</si>
  <si>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</si>
  <si>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</si>
  <si>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</si>
  <si>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</si>
  <si>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</si>
  <si>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</si>
  <si>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IČO:</t>
  </si>
  <si>
    <t>Soupis stavebních prací, dodávek a služeb</t>
  </si>
  <si>
    <t>Zadavatel</t>
  </si>
  <si>
    <t>87277 - 23</t>
  </si>
  <si>
    <t>Novostavba chodníku a stav. úpravy části stáv. chodníku s příslušenstvím v obci Údrnice</t>
  </si>
  <si>
    <t>Obec Údrnice</t>
  </si>
  <si>
    <t>Údrnice 79</t>
  </si>
  <si>
    <t>Libáň</t>
  </si>
  <si>
    <t>50723</t>
  </si>
  <si>
    <t>00170551</t>
  </si>
  <si>
    <t>Janča Tomáš ing.</t>
  </si>
  <si>
    <t>Foersterova 641</t>
  </si>
  <si>
    <t>Jičín</t>
  </si>
  <si>
    <t>50601</t>
  </si>
  <si>
    <t>43518397</t>
  </si>
  <si>
    <t>CZ6412040734</t>
  </si>
  <si>
    <t>Stavba</t>
  </si>
  <si>
    <t>Stavební objekt</t>
  </si>
  <si>
    <t>01</t>
  </si>
  <si>
    <t>Stavební úpravy části stávajícího chodníku</t>
  </si>
  <si>
    <t>02</t>
  </si>
  <si>
    <t>Novostavba chodníku</t>
  </si>
  <si>
    <t>03</t>
  </si>
  <si>
    <t>Vjezd k bytovce</t>
  </si>
  <si>
    <t>04</t>
  </si>
  <si>
    <t>Vjezd přes potok</t>
  </si>
  <si>
    <t>05</t>
  </si>
  <si>
    <t>Lávka</t>
  </si>
  <si>
    <t>06</t>
  </si>
  <si>
    <t>Most</t>
  </si>
  <si>
    <t>07</t>
  </si>
  <si>
    <t>Úprava koryta potoka</t>
  </si>
  <si>
    <t>401</t>
  </si>
  <si>
    <t>Veřejné osvětlení</t>
  </si>
  <si>
    <t>Veřejné osvětlení - II. část</t>
  </si>
  <si>
    <t>Celkem za stavbu</t>
  </si>
  <si>
    <t>CZK</t>
  </si>
  <si>
    <t>#POPS</t>
  </si>
  <si>
    <t>Popis stavby: 87277 - 23 - Novostavba chodníku a stav. úpravy části stáv. chodníku s příslušenstvím v obci Údrnice</t>
  </si>
  <si>
    <t>#POPO</t>
  </si>
  <si>
    <t>Popis objektu: 01 - Stavební úpravy části stávajícího chodníku</t>
  </si>
  <si>
    <t>#POPR</t>
  </si>
  <si>
    <t>Popis rozpočtu: 01 - Stavební úpravy části stávajícího chodníku</t>
  </si>
  <si>
    <t>Popis objektu: 02 - Novostavba chodníku</t>
  </si>
  <si>
    <t>Popis rozpočtu: 01 - Novostavba chodníku</t>
  </si>
  <si>
    <t>Popis objektu: 05 - Lávka</t>
  </si>
  <si>
    <t>Popis rozpočtu: 01 - Lávka</t>
  </si>
  <si>
    <t>Popis objektu: 03 - Vjezd k bytovce</t>
  </si>
  <si>
    <t>Popis rozpočtu: 01 - Vjezd k bytovce</t>
  </si>
  <si>
    <t>Popis objektu: 04 - Vjezd přes potok</t>
  </si>
  <si>
    <t>Popis rozpočtu: 01 - Vjezd přes potok</t>
  </si>
  <si>
    <t>Popis objektu: 06 - Most</t>
  </si>
  <si>
    <t>Popis rozpočtu: 01 - Most</t>
  </si>
  <si>
    <t>Popis objektu: 07 - Úprava koryta potoka</t>
  </si>
  <si>
    <t>Popis rozpočtu: 01 - Úprava koryta potoka</t>
  </si>
  <si>
    <t>Popis objektu: 401 - Veřejné osvětlení</t>
  </si>
  <si>
    <t>Popis rozpočtu: 01 - Veřejné osvětlení - II. část</t>
  </si>
  <si>
    <t>Rekapitulace dílů</t>
  </si>
  <si>
    <t>Typ dílu</t>
  </si>
  <si>
    <t>1</t>
  </si>
  <si>
    <t>Zemní práce</t>
  </si>
  <si>
    <t>18</t>
  </si>
  <si>
    <t>Povrchové úpravy terénu</t>
  </si>
  <si>
    <t>21</t>
  </si>
  <si>
    <t>Úprava podloží a základ.spáry</t>
  </si>
  <si>
    <t>27</t>
  </si>
  <si>
    <t>Základy</t>
  </si>
  <si>
    <t>28</t>
  </si>
  <si>
    <t>Zpevňování hornin a konstrukcí</t>
  </si>
  <si>
    <t>3</t>
  </si>
  <si>
    <t>Svislé a kompletní konstrukce</t>
  </si>
  <si>
    <t>4</t>
  </si>
  <si>
    <t>Vodorovné konstrukce</t>
  </si>
  <si>
    <t>56</t>
  </si>
  <si>
    <t>Podkladní vrstvy komunikací a zpevněných ploch</t>
  </si>
  <si>
    <t>57</t>
  </si>
  <si>
    <t>Kryty štěrkových a živičných komunikací</t>
  </si>
  <si>
    <t>59</t>
  </si>
  <si>
    <t>Dlažby a předlažby komunikací</t>
  </si>
  <si>
    <t>8</t>
  </si>
  <si>
    <t>Trubní vedení</t>
  </si>
  <si>
    <t>9</t>
  </si>
  <si>
    <t>Ostatní konstrukce, bourání</t>
  </si>
  <si>
    <t>91</t>
  </si>
  <si>
    <t>Doplňující práce na komunikaci</t>
  </si>
  <si>
    <t>96</t>
  </si>
  <si>
    <t>Bourání konstrukcí</t>
  </si>
  <si>
    <t>99</t>
  </si>
  <si>
    <t>Staveništní přesun hmot</t>
  </si>
  <si>
    <t>767</t>
  </si>
  <si>
    <t>Konstrukce zámečnické</t>
  </si>
  <si>
    <t>M01</t>
  </si>
  <si>
    <t>Nosný materiál</t>
  </si>
  <si>
    <t>M21</t>
  </si>
  <si>
    <t>Elektromontáže</t>
  </si>
  <si>
    <t>M46</t>
  </si>
  <si>
    <t>Zemní práce při montážích</t>
  </si>
  <si>
    <t>M99</t>
  </si>
  <si>
    <t>Ostatní práce "M"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</si>
  <si>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</si>
  <si>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</si>
  <si>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</si>
  <si>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</si>
  <si>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</si>
  <si>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</si>
  <si>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</si>
  <si>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</si>
  <si>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</si>
  <si>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</si>
  <si>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</si>
  <si>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</si>
  <si>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</si>
  <si>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</si>
  <si>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</si>
  <si>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</si>
  <si>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</si>
  <si>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</si>
  <si>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</si>
  <si>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</si>
  <si>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</si>
  <si>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</si>
  <si>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</si>
  <si>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</si>
  <si>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</si>
  <si>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</si>
  <si>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</si>
  <si>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</si>
  <si>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</si>
  <si>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</si>
  <si>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</si>
  <si>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919735112R00</t>
  </si>
  <si>
    <t>Řezání stávajících krytů nebo podkladů živičných, hloubky přes 50 do 100 mm</t>
  </si>
  <si>
    <t>m</t>
  </si>
  <si>
    <t>822-1</t>
  </si>
  <si>
    <t>RTS 25/ II</t>
  </si>
  <si>
    <t>RTS 23/ I</t>
  </si>
  <si>
    <t>Práce</t>
  </si>
  <si>
    <t>Běžná</t>
  </si>
  <si>
    <t>POL1_</t>
  </si>
  <si>
    <t>včetně spotřeby vody</t>
  </si>
  <si>
    <t>SPI</t>
  </si>
  <si>
    <t>113108409R00</t>
  </si>
  <si>
    <t>Odstranění podkladů nebo krytů živičných, v ploše jednotlivě nad 50 m2, tloušťka vrstvy 90 mm</t>
  </si>
  <si>
    <t>m2</t>
  </si>
  <si>
    <t>113106231R00</t>
  </si>
  <si>
    <t>Rozebrání vozovek a ploch s jakoukoliv výplní spár   v jakékoliv ploše, ze zámkové dlažky, kladených do lože z kameniva</t>
  </si>
  <si>
    <t>s přemístěním hmot na skládku na vzdálenost do 3 m nebo s naložením na dopravní prostředek</t>
  </si>
  <si>
    <t>113202111R00</t>
  </si>
  <si>
    <t>Vytrhání obrub z krajníků nebo obrubníků stojatých</t>
  </si>
  <si>
    <t>s vybouráním lože, s přemístěním hmot na skládku na vzdálenost do 3 m nebo naložením na dopravní prostředek</t>
  </si>
  <si>
    <t>113201111R00</t>
  </si>
  <si>
    <t>Vytrhání obrub chodníkových ležatých</t>
  </si>
  <si>
    <t>979087212R00</t>
  </si>
  <si>
    <t>Nakládání na dopravní prostředky suti</t>
  </si>
  <si>
    <t>t</t>
  </si>
  <si>
    <t>Přesun suti</t>
  </si>
  <si>
    <t>POL8_</t>
  </si>
  <si>
    <t>pro vodorovnou dopravu</t>
  </si>
  <si>
    <t>979082213R00</t>
  </si>
  <si>
    <t>Vodorovná doprava suti po suchu bez naložení, ale se složením a hrubým urovnáním na vzdálenost do 1 km</t>
  </si>
  <si>
    <t>979082219R00</t>
  </si>
  <si>
    <t>Vodorovná doprava suti po suchu příplatek k ceně za každý další i započatý 1 km přes 1 km</t>
  </si>
  <si>
    <t>979990</t>
  </si>
  <si>
    <t>Poplatek za uložení suti - obal. kamenivo, asfalt, skupina odpadu 170302</t>
  </si>
  <si>
    <t>Vlastní</t>
  </si>
  <si>
    <t>Kalkul</t>
  </si>
  <si>
    <t>979991</t>
  </si>
  <si>
    <t>Poplatek za uložení suti - beton, skupina odpadu 170101</t>
  </si>
  <si>
    <t>11210</t>
  </si>
  <si>
    <t>Kácení stromu, odstranění pařezu včetně likvidace a zasypání zeminou po pařezu</t>
  </si>
  <si>
    <t>kus</t>
  </si>
  <si>
    <t>121101100R00</t>
  </si>
  <si>
    <t>Sejmutí ornice s přemístěním na vzdálenost do 50 m</t>
  </si>
  <si>
    <t>m3</t>
  </si>
  <si>
    <t>800-1</t>
  </si>
  <si>
    <t>nebo lesní půdy, s vodorovným přemístěním na hromady v místě upotřebení nebo na dočasné či trvalé skládky se složením</t>
  </si>
  <si>
    <t>122301102R00</t>
  </si>
  <si>
    <t>Odkopávky a  prokopávky nezapažené v hornině 4 přes 100 do 1 000 m3</t>
  </si>
  <si>
    <t>s přehozením výkopku na vzdálenost do 3 m nebo s naložením na dopravní prostředek,</t>
  </si>
  <si>
    <t>122301109R00</t>
  </si>
  <si>
    <t>Odkopávky a  prokopávky nezapažené v hornině 4 příplatek k cenám za lepivost horniny</t>
  </si>
  <si>
    <t>122201101R00</t>
  </si>
  <si>
    <t>Odkopávky a  prokopávky nezapažené v hornině 3  do 100 m3</t>
  </si>
  <si>
    <t>122201109R00</t>
  </si>
  <si>
    <t>Odkopávky a  prokopávky nezapažené v hornině 3  příplatek k cenám za lepivost horniny</t>
  </si>
  <si>
    <t>132201110R00</t>
  </si>
  <si>
    <t>Hloubení rýh šířky do 60 cm do 50 m3, v hornině 3, hloubení strojně</t>
  </si>
  <si>
    <t>zapažených i nezapažených s urovnáním dna do předepsaného profilu a spádu, s přehozením výkopku na přilehlém terénu na vzdálenost do 3 m od podélné osy rýhy nebo s naložením výkopku na dopravní prostředek.</t>
  </si>
  <si>
    <t>132201119R00</t>
  </si>
  <si>
    <t xml:space="preserve">Hloubení rýh šířky do 60 cm příplatek za lepivost, v hornině 3,  </t>
  </si>
  <si>
    <t>181101111R00</t>
  </si>
  <si>
    <t>Úprava pláně v zářezech bez rozlišení horniny, se zhutněním - ručně</t>
  </si>
  <si>
    <t>vyrovnáním výškových rozdílů, ploch vodorovných a ploch do sklonu 1 : 5.</t>
  </si>
  <si>
    <t>162301101R00</t>
  </si>
  <si>
    <t>Vodorovné přemístění výkopku z horniny 1 až 4, na vzdálenost přes 50  do 500 m</t>
  </si>
  <si>
    <t>po suchu, bez naložení výkopku, avšak se složením bez rozhrnutí, zpáteční cesta vozidla.</t>
  </si>
  <si>
    <t>171201201R00</t>
  </si>
  <si>
    <t>Uložení sypaniny na dočasnou skládku tak, že na 1 m2 plochy připadá přes 2 m3 výkopku nebo ornice</t>
  </si>
  <si>
    <t>182201101R00</t>
  </si>
  <si>
    <t>Svahování násypů bez rozlišení horniny</t>
  </si>
  <si>
    <t>trvalých svahů do projektovaných profilů s potřebným přemístěním výkopku při svahování v násypech,</t>
  </si>
  <si>
    <t>167101102R00</t>
  </si>
  <si>
    <t>Nakládání, skládání, překládání neulehlého výkopku nakládání výkopku  přes 100 m3, z horniny 1 až 4</t>
  </si>
  <si>
    <t>174101102R00</t>
  </si>
  <si>
    <t>Zásyp sypaninou se zhutněním v uzavřených prostorách s urovnáním povrchu zásypu s ručním zhutněním</t>
  </si>
  <si>
    <t>z jakékoliv horniny s uložením výkopku po vrstvách,</t>
  </si>
  <si>
    <t>167101101R00</t>
  </si>
  <si>
    <t>Nakládání, skládání, překládání neulehlého výkopku nakládání výkopku  do 100 m3, z horniny 1 až 4</t>
  </si>
  <si>
    <t>162201102R00</t>
  </si>
  <si>
    <t>Vodorovné přemístění výkopku z horniny 1 až 4, na vzdálenost přes 20  do 50 m</t>
  </si>
  <si>
    <t>182301122R00</t>
  </si>
  <si>
    <t>Rozprostření a urovnání ornice ve svahu v souvislé ploše do 500 m2, tloušťka vrstvy přes 100 do 150 mm</t>
  </si>
  <si>
    <t>s případným nutným přemístěním hromad nebo dočasných skládek na místo potřeby ze vzdálenosti do 30 m, ve svahu sklonu přes 1 : 5,</t>
  </si>
  <si>
    <t>180402112R00</t>
  </si>
  <si>
    <t>Založení trávníku parkový trávník, výsevem, na svahu přes 1:5 do 1:2</t>
  </si>
  <si>
    <t>823-1</t>
  </si>
  <si>
    <t>na půdě předem připravené s pokosením, naložením, odvozem odpadu do 20 km a se složením,</t>
  </si>
  <si>
    <t>00572400R</t>
  </si>
  <si>
    <t>směs travní parková, pro běžnou zátěž</t>
  </si>
  <si>
    <t>kg</t>
  </si>
  <si>
    <t>SPCM</t>
  </si>
  <si>
    <t>Specifikace</t>
  </si>
  <si>
    <t>POL3_</t>
  </si>
  <si>
    <t>212532111R00</t>
  </si>
  <si>
    <t>Lože pro trativody z kameniva hrubého drceného frskce 16-32 mm</t>
  </si>
  <si>
    <t>800-2</t>
  </si>
  <si>
    <t>212755214T00</t>
  </si>
  <si>
    <t>Trativody bez lože z drenážních trubek plastových flexibilních D 100 mm</t>
  </si>
  <si>
    <t>Indiv</t>
  </si>
  <si>
    <t>212531111R00</t>
  </si>
  <si>
    <t>Výplň trativodů kamenivem hrubým drceným, frakce 16-63 mm</t>
  </si>
  <si>
    <t>do rýh bez zhutnění s úpravou povrchu výplně,</t>
  </si>
  <si>
    <t>212971110R00</t>
  </si>
  <si>
    <t xml:space="preserve">Zřízení opláštění odvod. trativodů z geotextilie o sklonu do 2,5,  </t>
  </si>
  <si>
    <t>v rýze nebo v zářezu se stěnami,</t>
  </si>
  <si>
    <t>69366055R</t>
  </si>
  <si>
    <t>geotextilie PP; funkce drenážní, separační, výztužná, filtrační; plošná hmotnost 300 g/m2; tl. při 2 kPa 3,90 mm</t>
  </si>
  <si>
    <t>274313611R00</t>
  </si>
  <si>
    <t>Beton základových pasů prostý třídy C 16/20</t>
  </si>
  <si>
    <t>801-1</t>
  </si>
  <si>
    <t>274351215R00</t>
  </si>
  <si>
    <t>Bednění stěn základových pasů zřízení</t>
  </si>
  <si>
    <t>svislé nebo šikmé (odkloněné), půdorysně přímé nebo zalomené, stěn základových pasů ve volných nebo zapažených jámách, rýhách, šachtách, včetně případných vzpěr,</t>
  </si>
  <si>
    <t>274351216R00</t>
  </si>
  <si>
    <t>Bednění stěn základových pasů odstranění</t>
  </si>
  <si>
    <t>274361821R00</t>
  </si>
  <si>
    <t xml:space="preserve">Výztuž základových pasů z betonářské oceli výztuž, z oceli 10505,  ,  </t>
  </si>
  <si>
    <t>711212331R00</t>
  </si>
  <si>
    <t>Izolace proti vodě stěrka hydroizolační  asfaltobentonitová, s výztužnými vlákny, včetně penetrace</t>
  </si>
  <si>
    <t>800-711</t>
  </si>
  <si>
    <t>289971211R00</t>
  </si>
  <si>
    <t>Zřízení vrstvy z geotextilie na upraveném povrchu sklon do 1:5, šířka od 0 do 3 m</t>
  </si>
  <si>
    <t>348922211R00</t>
  </si>
  <si>
    <t>Zdivo plotové z betonových tvarovek tloušťky 200 mm hladkých, přírodních</t>
  </si>
  <si>
    <t>kladení tvárnic na speciální maltu, spárování současně při zdění, zvýšené nároky na udržení čistoty zdiva</t>
  </si>
  <si>
    <t>338171111R00</t>
  </si>
  <si>
    <t>Osazování sloupků a vzpěr plotových ocelových výšky do 2,00 m, se zalitím jakoukoliv cementovou maltou do vynechaných otvorů</t>
  </si>
  <si>
    <t>801-5</t>
  </si>
  <si>
    <t>trubkových nebo profilovaných</t>
  </si>
  <si>
    <t>55346</t>
  </si>
  <si>
    <t>Sloupek plotový 38/1500 mm, pozinkováno + poplastováno</t>
  </si>
  <si>
    <t>936457124R00</t>
  </si>
  <si>
    <t>Zálivka objem přes 1 do 3 m3</t>
  </si>
  <si>
    <t>832-1</t>
  </si>
  <si>
    <t>kotevních šroubů, ocelových konstrukcí, různých dutin apod. betonem vodostavebním</t>
  </si>
  <si>
    <t>311361821R00</t>
  </si>
  <si>
    <t>Výztuž nadzákladových zdí z betonářské oceli 10 505(R)</t>
  </si>
  <si>
    <t>včetně distančních prvků</t>
  </si>
  <si>
    <t>348924131R00</t>
  </si>
  <si>
    <t>Stříška plotová z betonových tvarovek pro zdivo tloušťky 200 mm, z tvárnic hladkých, přírodních</t>
  </si>
  <si>
    <t>564851111RT2</t>
  </si>
  <si>
    <t>Podklad ze štěrkodrti s rozprostřením a zhutněním frakce 0-32 mm, tloušťka po zhutnění 150 mm</t>
  </si>
  <si>
    <t>564851111RT4</t>
  </si>
  <si>
    <t>Podklad ze štěrkodrti s rozprostřením a zhutněním frakce 0-63 mm, tloušťka po zhutnění 150 mm</t>
  </si>
  <si>
    <t>564861111RT2</t>
  </si>
  <si>
    <t>Podklad ze štěrkodrti s rozprostřením a zhutněním frakce 0-32 mm, tloušťka po zhutnění 200 mm</t>
  </si>
  <si>
    <t>631315621R00</t>
  </si>
  <si>
    <t xml:space="preserve">Mazanina z betonu prostého tl. přes 120 do 240 mm třídy C 20/25,  </t>
  </si>
  <si>
    <t>(z kameniva) hlazená dřevěným hladítkem</t>
  </si>
  <si>
    <t>631319175R00</t>
  </si>
  <si>
    <t>Příplatek za stržení povrchu tloušťka mazaniny od 120 mm do 240 mm</t>
  </si>
  <si>
    <t>spodní vrstvy mazaniny latí před vložením výztuže nebo pletiva pro tloušťku obou vrstev mazaniny</t>
  </si>
  <si>
    <t>631361921RT4</t>
  </si>
  <si>
    <t>Výztuž mazanin z betonů a z lehkých betonů ze svařovaných sítí průměr drátu 6 mm, velikost oka 100/100 mm</t>
  </si>
  <si>
    <t>573111114R00</t>
  </si>
  <si>
    <t>Postřik živičný infiltrační s posypem kamenivem v množství 2 kg/m2</t>
  </si>
  <si>
    <t>577142222RT3</t>
  </si>
  <si>
    <t>Beton asfaltový s rozprostřením a zhutněním v pruhu šířky přes 3 m, ACL 22, tloušťky 50 mm, plochy do 200 m2</t>
  </si>
  <si>
    <t>573211109</t>
  </si>
  <si>
    <t>Postřik živičný spojovací z asfaltu v množství 0,50 kg/m2</t>
  </si>
  <si>
    <t>577132111RT3</t>
  </si>
  <si>
    <t>Beton asfaltový s rozprostřením a zhutněním v pruhu šířky přes 3 m, ACO 11+, tloušťky 40 mm, plochy do 200 m2</t>
  </si>
  <si>
    <t>57701</t>
  </si>
  <si>
    <t>Zalití spáry v živičném krytu</t>
  </si>
  <si>
    <t>596215020R00</t>
  </si>
  <si>
    <t>Kladení zámkové dlažby do drtě tloušťka dlažby 60 mm, tloušťka lože 30 mm</t>
  </si>
  <si>
    <t>s provedením lože z kameniva drceného, s vyplněním spár, s dvojitým hutněním a se smetením přebytečného materiálu na krajnici. S dodáním hmot pro lože a výplň spár.</t>
  </si>
  <si>
    <t>596291111R00</t>
  </si>
  <si>
    <t>Řezání zámkové dlažby tloušťky 60 mm</t>
  </si>
  <si>
    <t>59245308R</t>
  </si>
  <si>
    <t>dlažba betonová dvouvrstvá; obdélník; šedá; l = 200 mm; š = 100 mm; tl. 60,0 mm</t>
  </si>
  <si>
    <t>59245309R</t>
  </si>
  <si>
    <t>dlažba betonová dvouvrstvá; obdélník; dlaždice pro nevidomé; šedá; l = 200 mm; š = 100 mm; tl. 60,0 mm</t>
  </si>
  <si>
    <t>917862111R00</t>
  </si>
  <si>
    <t>Osazení silničního nebo chodníkového betonového obrubníku stojatého, s boční opěrou z betonu prostého, do lože z betonu prostého C 12/15</t>
  </si>
  <si>
    <t>S dodáním hmot pro lože tl. 80-100 mm.</t>
  </si>
  <si>
    <t>916661111R00</t>
  </si>
  <si>
    <t>Osazení parkového obrubníku betonového s opěrou</t>
  </si>
  <si>
    <t>se zřízením lože z betonu prostého C 12/15 tl. 80-100 mm</t>
  </si>
  <si>
    <t>918101111R00</t>
  </si>
  <si>
    <t>Lože pod obrubníky, krajníky nebo obruby z betonu prostého C 12/15</t>
  </si>
  <si>
    <t>z dlažebních kostek z betonu prostého</t>
  </si>
  <si>
    <t>59217452R</t>
  </si>
  <si>
    <t>obrubník chodníkový materiál beton; l = 999,0 mm; š = 148,0 mm; h = 250,0 mm; barva šedá; beton C 35/45</t>
  </si>
  <si>
    <t>59217507R</t>
  </si>
  <si>
    <t>obrubník silniční oblouk vnější; r 1 000 mm; materiál beton; l = 780,0 mm; š = 120 až 150 mm; h = 250,0 mm; barva šedá</t>
  </si>
  <si>
    <t>592176</t>
  </si>
  <si>
    <t>Obrubník nájezdový BEST MONO standard přírodní 150x1000x150 mm</t>
  </si>
  <si>
    <t>592177</t>
  </si>
  <si>
    <t>Obrubník přechodový P BEST MONO standard přírodní 150x1000x250 mm</t>
  </si>
  <si>
    <t>592178</t>
  </si>
  <si>
    <t>Obrubník přechodový L BEST MONO standard přírodní 150x1000x250 mm</t>
  </si>
  <si>
    <t>59217002R</t>
  </si>
  <si>
    <t>obrubník parkový materiál beton; l = 500,0 mm; š = 100,0 mm; h = 250,0 mm; barva přírodní</t>
  </si>
  <si>
    <t>962052211R00</t>
  </si>
  <si>
    <t>Bourání zdiva železobetonového nadzákladového</t>
  </si>
  <si>
    <t>801-3</t>
  </si>
  <si>
    <t>nebo vybourání otvorů průřezové plochy přes 4 m2 ve zdivu železobetonovém, včetně pomocného lešení o výšce podlahy do 1900 mm a pro zatížení do 1,5 kPa  (150 kg/m2),</t>
  </si>
  <si>
    <t>961044111R00</t>
  </si>
  <si>
    <t>Bourání základů z betonu prostého</t>
  </si>
  <si>
    <t>nebo vybourání otvorů průřezové plochy přes 4 m2 v základech,</t>
  </si>
  <si>
    <t>966067111R00</t>
  </si>
  <si>
    <t>Rozebrání plotu tyčového laťového prkenného, drátěného, plechového</t>
  </si>
  <si>
    <t>998223011R00</t>
  </si>
  <si>
    <t>Přesun hmot pozemních komunikací, kryt dlážděný jakékoliv délky objektu</t>
  </si>
  <si>
    <t>Přesun hmot</t>
  </si>
  <si>
    <t>POL7_</t>
  </si>
  <si>
    <t>vodorovně do 200 m</t>
  </si>
  <si>
    <t>767911120R00</t>
  </si>
  <si>
    <t>Montáž oplocení z pletiva strojového, o výšce do 1,6 m</t>
  </si>
  <si>
    <t>800-767</t>
  </si>
  <si>
    <t>31478152R</t>
  </si>
  <si>
    <t>drát napínací pr. 2,40 mm; povrch. úprava PVC; balení 100m</t>
  </si>
  <si>
    <t>31479012R</t>
  </si>
  <si>
    <t>stojek napínací poplastovaný, vel.2, používá se k vypnutí napínacího drátu u 4-hranných</t>
  </si>
  <si>
    <t>31327510R</t>
  </si>
  <si>
    <t>pletivo drátěné 4-hranné bez napínacího drátu; h = 1,00 m; velikost ok 55 mm; d drátu 2,50 mm; povrch. úprava plast na pozink.drátu; barva zelená</t>
  </si>
  <si>
    <t>998767101R00</t>
  </si>
  <si>
    <t>Přesun hmot pro kovové stavební doplňk. konstrukce v objektech výšky do 6 m</t>
  </si>
  <si>
    <t>50 m vodorovně</t>
  </si>
  <si>
    <t>005121 R</t>
  </si>
  <si>
    <t>Zařízení staveniště</t>
  </si>
  <si>
    <t>VRN</t>
  </si>
  <si>
    <t>POL99_2</t>
  </si>
  <si>
    <t>0054T</t>
  </si>
  <si>
    <t>Kompletační činnost</t>
  </si>
  <si>
    <t>ON01</t>
  </si>
  <si>
    <t>Vytýčení podzemních sítí a vedení</t>
  </si>
  <si>
    <t>POL99_0</t>
  </si>
  <si>
    <t>ON02</t>
  </si>
  <si>
    <t>Archeologie</t>
  </si>
  <si>
    <t>ON03</t>
  </si>
  <si>
    <t>Geodetická zaměření</t>
  </si>
  <si>
    <t>ON04</t>
  </si>
  <si>
    <t>Dokumentace skutečného provedení</t>
  </si>
  <si>
    <t>ON05</t>
  </si>
  <si>
    <t>Provizorní dopravní značení</t>
  </si>
  <si>
    <t>SUM</t>
  </si>
  <si>
    <t>END</t>
  </si>
  <si>
    <t>113108309R00</t>
  </si>
  <si>
    <t>Odstranění podkladů nebo krytů živičných, v ploše jednotlivě do 50 m2, tloušťka vrstvy 90 mm</t>
  </si>
  <si>
    <t>122301101R00</t>
  </si>
  <si>
    <t>Odkopávky a  prokopávky nezapažené v hornině 4 do 100 m3</t>
  </si>
  <si>
    <t>181301102R00</t>
  </si>
  <si>
    <t>Rozprostření a urovnání ornice v rovině v souvislé ploše do 500 m2, tloušťka vrstvy přes 100 do 150 mm</t>
  </si>
  <si>
    <t>s případným nutným přemístěním hromad nebo dočasných skládek na místo potřeby ze vzdálenosti do 30 m, v rovině nebo ve svahu do 1 : 5,</t>
  </si>
  <si>
    <t>180402111R00</t>
  </si>
  <si>
    <t>Založení trávníku parkový trávník, výsevem, v rovině nebo na svahu do 1:5</t>
  </si>
  <si>
    <t>18401</t>
  </si>
  <si>
    <t>Výsadba stromu (např. Platan bělokorý)</t>
  </si>
  <si>
    <t>Geosyntetika typ: geotextilie; netkaná; materiál: PP; tl (2 kPa) = 3,9 mm; plošná hmotnost = 300 g/m2</t>
  </si>
  <si>
    <t>Postřik infiltrační asfaltovým pojivem v množství 2 kg/m2</t>
  </si>
  <si>
    <t>Dlažba betonová typ: obdélníkový; dl = 200 mm; š = 100 mm; tl = 60,0 mm; povrchová úprava: impregnace; provedení: přírodní</t>
  </si>
  <si>
    <t>871313121R00</t>
  </si>
  <si>
    <t>Montáž potrubí z trub z plastů těsněných gumovým kroužkem  DN 150</t>
  </si>
  <si>
    <t>827-1</t>
  </si>
  <si>
    <t>POL1_1</t>
  </si>
  <si>
    <t>v otevřeném výkopu ve sklonu do 20 %,</t>
  </si>
  <si>
    <t>899202111R00</t>
  </si>
  <si>
    <t>Osazení mříží litinových o hmotnost jednotlivě přes 50  do 100 kg</t>
  </si>
  <si>
    <t>včetně rámů a košů na bahno,</t>
  </si>
  <si>
    <t>899204111R00</t>
  </si>
  <si>
    <t>Osazení mříží litinových o hmotnost jednotlivě přes 150 kg</t>
  </si>
  <si>
    <t>28611150.A</t>
  </si>
  <si>
    <t>Trubka kanalizační KGEM SN 4 PVC 160x4,0x 500</t>
  </si>
  <si>
    <t>POL3_0</t>
  </si>
  <si>
    <t>28611151.A</t>
  </si>
  <si>
    <t>Trubka kanalizační KGEM SN 4 PVC 160x4,0x1000</t>
  </si>
  <si>
    <t>55340374</t>
  </si>
  <si>
    <t>Mříž s rámem 500/500/160 D400</t>
  </si>
  <si>
    <t>55340376</t>
  </si>
  <si>
    <t>Obrubníková vpust</t>
  </si>
  <si>
    <t>59223852</t>
  </si>
  <si>
    <t>Spodní díl TBV 2a 45x33x5 cm</t>
  </si>
  <si>
    <t>59223853</t>
  </si>
  <si>
    <t>Přípojný díl TBV 3a / PVC 150 mm 45x38x5 cm</t>
  </si>
  <si>
    <t>59223857</t>
  </si>
  <si>
    <t>Skruž horní TBV - 5b</t>
  </si>
  <si>
    <t>59223859</t>
  </si>
  <si>
    <t>Skruž horní TBV - 5d</t>
  </si>
  <si>
    <t>59223861</t>
  </si>
  <si>
    <t>Skruž TBV - 6a</t>
  </si>
  <si>
    <t>592238709</t>
  </si>
  <si>
    <t>Koš kalový A4</t>
  </si>
  <si>
    <t>59223871</t>
  </si>
  <si>
    <t>Koš kalový B1</t>
  </si>
  <si>
    <t>919731121R00</t>
  </si>
  <si>
    <t>Zarovnání styčné plochy podkladu nebo krytu živičné, tloušťky do 50 mm</t>
  </si>
  <si>
    <t>podél vybourané části komunikace nebo zpevněné plochy</t>
  </si>
  <si>
    <t>970041043T00</t>
  </si>
  <si>
    <t>Vrtání jádrové do betonu D 202 mm</t>
  </si>
  <si>
    <t>979081111R00</t>
  </si>
  <si>
    <t>Odvoz suti a vybouraných hmot na skládku do 1 km</t>
  </si>
  <si>
    <t>Dlažba betonová typ: obdélníkový; dl = 200 mm; š = 100 mm; tl = 60,0 mm; povrchová úprava: reliéfní s bodovými výstupky; impregnace; provedení: přírodní</t>
  </si>
  <si>
    <t>Osazení silničního nebo chodníkového obrubníku stojatého, s boční opěrou z betonu prostého, do lože z betonu prostého C 12/15</t>
  </si>
  <si>
    <t>91001</t>
  </si>
  <si>
    <t>Osazení a dodávka parkové lavičky Hops, rozměry v x š x h: 47 x 100 - 150 x 48 cm</t>
  </si>
  <si>
    <t>919735122R00</t>
  </si>
  <si>
    <t>Řezání stávajících krytů nebo podkladů betonových, hloubky přes 50 do 100 mm</t>
  </si>
  <si>
    <t>998225111R00</t>
  </si>
  <si>
    <t>Přesun hmot komunikací a letišť, kryt živičný jakékoliv délky objektu</t>
  </si>
  <si>
    <t>171101141R00</t>
  </si>
  <si>
    <t>Uložení sypaniny do násypů zhutněných z jakýchkoliv hornin pro jakýkoliv způsob uložení při průměrném množství násypu  do 0,75 m3/m silnice nobo železnice</t>
  </si>
  <si>
    <t>s rozprostřením sypaniny ve vrstvách a s hrubým urovnáním,</t>
  </si>
  <si>
    <t>998222012R00</t>
  </si>
  <si>
    <t xml:space="preserve">Přesun hmot, plochy pro tělovýchovu zpevněná plocha z kameniva,  </t>
  </si>
  <si>
    <t>124203101R00</t>
  </si>
  <si>
    <t xml:space="preserve">Vykopávky pro koryta vodotečí v hornině 3, do 1 000 m3 </t>
  </si>
  <si>
    <t>se svislým přemístění výkopku do 4 m a s přehozením výkopku na vzdálenost do 3 m nebo s naložením na dopravní prostředek,</t>
  </si>
  <si>
    <t>124203109R00</t>
  </si>
  <si>
    <t>Vykopávky pro koryta vodotečí příplatek k cenám   za lepivost, v hornině 3</t>
  </si>
  <si>
    <t>174101101R00</t>
  </si>
  <si>
    <t>Zásyp sypaninou se zhutněním jam, šachet, rýh nebo kolem objektů v těchto vykopávkách</t>
  </si>
  <si>
    <t>271571112R00</t>
  </si>
  <si>
    <t xml:space="preserve">Polštáře zhutněné pod základy štěrkopísek netříděný,  </t>
  </si>
  <si>
    <t>274324118R00</t>
  </si>
  <si>
    <t>Základové pasy, prahy, věnce, ostruhy ze ŽB beton C 30/37, XA3</t>
  </si>
  <si>
    <t>821-1</t>
  </si>
  <si>
    <t>ve výkopu zapaženém nebo nezapaženém, popř. nad terénem,</t>
  </si>
  <si>
    <t>274324119R00</t>
  </si>
  <si>
    <t>Základové pasy, prahy, věnce, ostruhy ze ŽB beton C 35/45, XA3</t>
  </si>
  <si>
    <t>274354111R00</t>
  </si>
  <si>
    <t>Bednění základových pasů, prahů, věnců, ostruh zřízení bednění</t>
  </si>
  <si>
    <t>274354211R00</t>
  </si>
  <si>
    <t>Bednění základových pasů, prahů, věnců, ostruh odstranění bednění</t>
  </si>
  <si>
    <t>274361921RT8</t>
  </si>
  <si>
    <t>Výztuž základových pasů ze svařovaných sítí ze svařovaných sítí,  , drát d 8,0 mm, oka 100 x 100 mm</t>
  </si>
  <si>
    <t>413941123RT6</t>
  </si>
  <si>
    <t>Osazení ocelových válcovaných nosníků ve stropech profil I, 220 mm</t>
  </si>
  <si>
    <t>I , IE, U , UE nebo L</t>
  </si>
  <si>
    <t>783226100R00</t>
  </si>
  <si>
    <t xml:space="preserve">Nátěry kov.stavebních doplňk.konstrukcí syntetické základní,  </t>
  </si>
  <si>
    <t>800-783</t>
  </si>
  <si>
    <t>41135</t>
  </si>
  <si>
    <t>Bednění stropů z trapézového plechu, vlna 60 mm tl. 1,2 mm</t>
  </si>
  <si>
    <t>411321826R00</t>
  </si>
  <si>
    <t>Beton stropů železový stropů deskových, desek plochých střech, desek balkónových, desek hřibových stropů včetně hlavic hřibových sloupů, železový (bez výztuže) z betonu pohledového tř. PB2 pevnosti tř.  C 30/37</t>
  </si>
  <si>
    <t>411351205R00</t>
  </si>
  <si>
    <t>Bednění stropů deskových včetně podpěrné konstrukce výšky do 3,5 m přes 10 do 12 kPa, - zřízení</t>
  </si>
  <si>
    <t>s pomocným lešením</t>
  </si>
  <si>
    <t>411351206R00</t>
  </si>
  <si>
    <t>Bednění stropů deskových včetně podpěrné konstrukce výšky do 3,5 m přes 10 do 12 kPa, - odstranění</t>
  </si>
  <si>
    <t>411361821R00</t>
  </si>
  <si>
    <t>Výztuž stropů z betonářské oceli 10 505(R)</t>
  </si>
  <si>
    <t>prostě uložených, vetknutých i spojitých, deskových, trámových (žebrových, kazetových), s keramickými a jinými vložkami, konzolových nebo balkónových, hřibových včetně hlavic hřibových sloupů, plochých střech a pro zavěšení železobetonových podhledů. Včetně distančních prvků.</t>
  </si>
  <si>
    <t>631315811RN3</t>
  </si>
  <si>
    <t>Mazanina z betonu prostého tl. přes 120 do 240 mm třídy C 30/37, stupeň vlivu prostředí XF4, pro podlahové konstrukce se speciálními přísadami omezujícími smrštění</t>
  </si>
  <si>
    <t>594411111RT2</t>
  </si>
  <si>
    <t>Dlažba nebo přídlažba z lomového kamene do lože z cementové malty tloušťky 50 mm, včetně dodávky kamene tloušťky 20cm, třídy 1</t>
  </si>
  <si>
    <t>lomařsky upraveného rigolového, bez vyplnění spár v ploše vodorovné nebo ve sklonu, s provedením lože tl. 50 mm</t>
  </si>
  <si>
    <t>976071111R00</t>
  </si>
  <si>
    <t>Vybourání kovových doplňkových konstrukcí madel a zábradlí  v jakémkoliv zdivu</t>
  </si>
  <si>
    <t>998212111R00</t>
  </si>
  <si>
    <t xml:space="preserve">Přesun hmot pro mosty zděné, monolitické, kovové výška do 20 m,  </t>
  </si>
  <si>
    <t>betonové nepředpjaté i předpjaté a mosty spřažené ocelobetonové nebo kovové na novostavbách, včetně příplatku za zvětšený přesun přes vymezenou vzdálenost,</t>
  </si>
  <si>
    <t>76701</t>
  </si>
  <si>
    <t>Montáž + dodávka ocelového zábradlí, povrchová úprava žárovým zinkováním</t>
  </si>
  <si>
    <t>132201210R00</t>
  </si>
  <si>
    <t xml:space="preserve">Hloubení rýh šířky přes 60 do 200 cm do 50 m3, v hornině 3, hloubení strojně </t>
  </si>
  <si>
    <t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t>
  </si>
  <si>
    <t>132201219R00</t>
  </si>
  <si>
    <t xml:space="preserve">Hloubení rýh šířky přes 60 do 200 cm příplatek za lepivost, v hornině 3,  </t>
  </si>
  <si>
    <t>40001</t>
  </si>
  <si>
    <t>M+D železobetonových panelů tl. 300 mm</t>
  </si>
  <si>
    <t>451561111R00</t>
  </si>
  <si>
    <t>Lože pod dlažby z kameniva kamenivo drcené drobné, tloušťka do 100 mm</t>
  </si>
  <si>
    <t>182101101R00</t>
  </si>
  <si>
    <t>Svahování v zářezech v hornině 1 až 4</t>
  </si>
  <si>
    <t>trvalých svahů do projektovaných profilů s potřebným přemístěním výkopku při svahování v zářezech,</t>
  </si>
  <si>
    <t>28314146.E</t>
  </si>
  <si>
    <t>Fólie výstražná š. 300mm - BLESK</t>
  </si>
  <si>
    <t>31677040AM1116</t>
  </si>
  <si>
    <t>Stožár sadový bezpat.tříst. LBH 5,5-B (žár.zink.)</t>
  </si>
  <si>
    <t>31677040AM1117</t>
  </si>
  <si>
    <t>Stožár sadový bezpat.tříst. LBH 6-B (žár.zink.)</t>
  </si>
  <si>
    <t>31677040B</t>
  </si>
  <si>
    <t>Stožárové pouzdro plastové SP 315/1000</t>
  </si>
  <si>
    <t>34111038</t>
  </si>
  <si>
    <t>Kabel silový s Cu jádrem 750 V CYKY 3 C x 2,5 mm2</t>
  </si>
  <si>
    <t>Pol__6</t>
  </si>
  <si>
    <t>Kabel silový s Al jádrem 750 V AYKY 4B x16 mm2</t>
  </si>
  <si>
    <t>34562042AM3035</t>
  </si>
  <si>
    <t>Elektrovýzbroj stožárová 72 - 1 pojistka Cu</t>
  </si>
  <si>
    <t>34570000KP2201</t>
  </si>
  <si>
    <t>Trubka ochranná KOPOFLEX 40</t>
  </si>
  <si>
    <t>34570000UN1880</t>
  </si>
  <si>
    <t>Trubka PH ohebná FXP 32 IEC</t>
  </si>
  <si>
    <t>348-3</t>
  </si>
  <si>
    <t>Příplatek za recyklaci svítidla LED 1/2023</t>
  </si>
  <si>
    <t>34844000VL1051</t>
  </si>
  <si>
    <t>LED svítidlo ELLIS 10-40W,2700K,IP66</t>
  </si>
  <si>
    <t>35433052</t>
  </si>
  <si>
    <t>Oko kabelové příložní.pro Cu vodiče 7585-10 50 mm2</t>
  </si>
  <si>
    <t>35441125VL1</t>
  </si>
  <si>
    <t>Drát uzemňovací pozinkovaný *8 mm</t>
  </si>
  <si>
    <t>35441885</t>
  </si>
  <si>
    <t>Svorka spojovací SS pro lano d 8-10 mm</t>
  </si>
  <si>
    <t>141R00</t>
  </si>
  <si>
    <t xml:space="preserve">Přirážka za podružný materiál  M 21, M 22 </t>
  </si>
  <si>
    <t>210010017U00</t>
  </si>
  <si>
    <t>Mtž trubka plast oheb volná D 29mm</t>
  </si>
  <si>
    <t>POL1_9</t>
  </si>
  <si>
    <t>210010123R00</t>
  </si>
  <si>
    <t>Trubka ochranná z PE, uložená volně, DN do 47 mm</t>
  </si>
  <si>
    <t>210100001R00</t>
  </si>
  <si>
    <t>Ukončení vodičů v rozvaděči + zapojení do 2,5 mm2</t>
  </si>
  <si>
    <t>210100003R00</t>
  </si>
  <si>
    <t>Ukončení vodičů v rozvaděči + zapojení do 16 mm2</t>
  </si>
  <si>
    <t>210100251R00</t>
  </si>
  <si>
    <t>Ukončení celoplast. kabelů zákl./pás.do 4x10 mm2</t>
  </si>
  <si>
    <t>210100252R00</t>
  </si>
  <si>
    <t>Ukončení celoplast. kabelů zákl./pás.do 4x25 mm2</t>
  </si>
  <si>
    <t>210202015T00</t>
  </si>
  <si>
    <t>Svítidlo výbojkové / LED parkové</t>
  </si>
  <si>
    <t>210204002R00</t>
  </si>
  <si>
    <t>Stožár osvětlovací sadový - ocelový</t>
  </si>
  <si>
    <t>210204201R00</t>
  </si>
  <si>
    <t>Elektrovýzbroj stožáru pro 1 okruh</t>
  </si>
  <si>
    <t>210220022R00</t>
  </si>
  <si>
    <t>Vedení uzemňovací v zemi FeZn, D 8 - 10 mm</t>
  </si>
  <si>
    <t>210220301R00</t>
  </si>
  <si>
    <t>Svorka hromosvodová do 2 šroubů /SS, SZ, SO/</t>
  </si>
  <si>
    <t>210810006R00</t>
  </si>
  <si>
    <t>Kabel CYKY-m 750 V 3 x 2,5 mm2 volně uložený</t>
  </si>
  <si>
    <t>210810013R00</t>
  </si>
  <si>
    <t>Kabel CYKY-m 750 V 4 x 10 mm2 volně uložený</t>
  </si>
  <si>
    <t>210950101RT1</t>
  </si>
  <si>
    <t>Štítek označovací na kabel včetně dodávky štítku 6035-2k</t>
  </si>
  <si>
    <t>210950201R00</t>
  </si>
  <si>
    <t>Příplatek na zatahování kabelů váhy do 0,75 kg</t>
  </si>
  <si>
    <t>203R00</t>
  </si>
  <si>
    <t>Zednické výpomoci M 21 podle čl.13-5a</t>
  </si>
  <si>
    <t>460010011R00</t>
  </si>
  <si>
    <t>Vytýčení trasy nn vedení v přehled.terénu, v obci</t>
  </si>
  <si>
    <t>km</t>
  </si>
  <si>
    <t>460071003U00</t>
  </si>
  <si>
    <t>Jáma hloubená strojně hornina tř 3</t>
  </si>
  <si>
    <t>460100001R00</t>
  </si>
  <si>
    <t>Pouzdrový základ 250x800 mm mimo osu trasy</t>
  </si>
  <si>
    <t>460120002R00</t>
  </si>
  <si>
    <t>Zához jámy, hornina třídy 3 - 4</t>
  </si>
  <si>
    <t>460120061RT1</t>
  </si>
  <si>
    <t>Odvoz zeminy odvoz zeminy včetně naložení</t>
  </si>
  <si>
    <t>460200133R00</t>
  </si>
  <si>
    <t>Výkop kabelové rýhy 35/50 cm  hor.3</t>
  </si>
  <si>
    <t>460200153R00</t>
  </si>
  <si>
    <t>Výkop kabelové rýhy 35/70 cm  hor.3</t>
  </si>
  <si>
    <t>460200283R00</t>
  </si>
  <si>
    <t>Výkop kabelové rýhy 50/100 cm hor.3</t>
  </si>
  <si>
    <t>460300006R00</t>
  </si>
  <si>
    <t>Hutnění zeminy po vrstvách 20 cm</t>
  </si>
  <si>
    <t>460300200T1</t>
  </si>
  <si>
    <t>Protlačení otvoru strojně do otvoru *60</t>
  </si>
  <si>
    <t>460420018R00</t>
  </si>
  <si>
    <t>Zřízení kabelového lože v rýze š.do 35 cm z písku</t>
  </si>
  <si>
    <t>460490012V01</t>
  </si>
  <si>
    <t>Zakrytí kabelu výstražnou folií PVC, šířka 33 cm bez materiálu</t>
  </si>
  <si>
    <t>460560133R00</t>
  </si>
  <si>
    <t>Zához rýhy 35/50 cm, hornina třídy 3</t>
  </si>
  <si>
    <t>460560153R00</t>
  </si>
  <si>
    <t>Zához rýhy 35/70 cm, hornina třídy 3</t>
  </si>
  <si>
    <t>460560283R00</t>
  </si>
  <si>
    <t>Zához rýhy 50/100 cm, hornina třídy 3</t>
  </si>
  <si>
    <t>9091T00</t>
  </si>
  <si>
    <t xml:space="preserve">Vícepráce nad rámec ceníkových položek </t>
  </si>
  <si>
    <t>hod</t>
  </si>
  <si>
    <t>9096T00</t>
  </si>
  <si>
    <t xml:space="preserve">Zabezpečení pracoviště </t>
  </si>
  <si>
    <t>9097T00</t>
  </si>
  <si>
    <t xml:space="preserve">Koordinace s ostatními profesemi </t>
  </si>
  <si>
    <t>9241T00</t>
  </si>
  <si>
    <t xml:space="preserve">Vytýčení podzemních sítí </t>
  </si>
  <si>
    <t>9251T00</t>
  </si>
  <si>
    <t xml:space="preserve">Odkrytí pomocí sond </t>
  </si>
  <si>
    <t>9802T00</t>
  </si>
  <si>
    <t xml:space="preserve">Použití hydraulické plošiny </t>
  </si>
  <si>
    <t>9961T00</t>
  </si>
  <si>
    <t>Digitální zaměření do 300m</t>
  </si>
  <si>
    <t>9962T00</t>
  </si>
  <si>
    <t>Digitální zaměření za každých dalších 100m</t>
  </si>
  <si>
    <t>9965T00</t>
  </si>
  <si>
    <t>Zhušťovací bod</t>
  </si>
  <si>
    <t>9981T00</t>
  </si>
  <si>
    <t xml:space="preserve">Seřízení a uvedení do provozu </t>
  </si>
  <si>
    <t>9991T00</t>
  </si>
  <si>
    <t xml:space="preserve">Výchozí revize </t>
  </si>
  <si>
    <t>VRN0</t>
  </si>
  <si>
    <t>Soubor</t>
  </si>
  <si>
    <t>POL99_8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</si>
</sst>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9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2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9" fillId="2" borderId="1" xfId="0" applyFont="1" applyFill="1" applyBorder="1" applyAlignment="1">
      <alignment horizontal="left" vertical="center" indent="1"/>
    </xf>
    <xf numFmtId="0" fontId="0" fillId="2" borderId="0" xfId="0" applyFill="1" applyAlignment="1">
      <alignment wrapText="1"/>
    </xf>
    <xf numFmtId="49" fontId="6" fillId="2" borderId="0" xfId="0" applyNumberFormat="1" applyFont="1" applyFill="1" applyAlignment="1">
      <alignment horizontal="left" vertical="center" wrapText="1"/>
    </xf>
    <xf numFmtId="49" fontId="6" fillId="2" borderId="18" xfId="0" applyNumberFormat="1" applyFont="1" applyFill="1" applyBorder="1" applyAlignment="1">
      <alignment horizontal="left" vertical="center" wrapText="1"/>
    </xf>
    <xf numFmtId="0" fontId="0" fillId="2" borderId="1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0" fillId="2" borderId="1" xfId="0" applyFill="1" applyBorder="1" applyAlignment="1">
      <alignment horizontal="left" vertical="center" indent="1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2" borderId="2" xfId="0" applyFill="1" applyBorder="1" applyAlignment="1">
      <alignment wrapText="1"/>
    </xf>
    <xf numFmtId="0" fontId="0" fillId="2" borderId="9" xfId="0" applyFill="1" applyBorder="1" applyAlignment="1">
      <alignment horizontal="left" vertical="center" indent="1"/>
    </xf>
    <xf numFmtId="0" fontId="0" fillId="2" borderId="6" xfId="0" applyFill="1" applyBorder="1" applyAlignment="1">
      <alignment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49" fontId="8" fillId="0" borderId="18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8" fillId="0" borderId="6" xfId="0" applyNumberFormat="1" applyFont="1" applyBorder="1" applyAlignment="1">
      <alignment vertical="center" wrapText="1"/>
    </xf>
    <xf numFmtId="49" fontId="8" fillId="0" borderId="6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 wrapText="1"/>
    </xf>
    <xf numFmtId="49" fontId="0" fillId="0" borderId="6" xfId="0" applyNumberFormat="1" applyBorder="1" applyAlignment="1">
      <alignment vertical="center" wrapText="1"/>
    </xf>
    <xf numFmtId="0" fontId="8" fillId="3" borderId="18" xfId="0" applyFont="1" applyFill="1" applyBorder="1" applyAlignment="1" applyProtection="1">
      <alignment horizontal="left" vertical="center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0" fontId="8" fillId="3" borderId="6" xfId="0" applyFont="1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left" vertical="center"/>
      <protection locked="0"/>
    </xf>
    <xf numFmtId="0" fontId="8" fillId="3" borderId="6" xfId="0" applyFont="1" applyFill="1" applyBorder="1" applyAlignment="1" applyProtection="1">
      <alignment horizontal="left" vertical="center" wrapText="1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4" borderId="28" xfId="0" applyNumberFormat="1" applyFont="1" applyFill="1" applyBorder="1" applyAlignment="1">
      <alignment vertical="center"/>
    </xf>
    <xf numFmtId="4" fontId="7" fillId="4" borderId="29" xfId="0" applyNumberFormat="1" applyFont="1" applyFill="1" applyBorder="1" applyAlignment="1">
      <alignment vertical="center" wrapText="1"/>
    </xf>
    <xf numFmtId="4" fontId="10" fillId="4" borderId="30" xfId="0" applyNumberFormat="1" applyFont="1" applyFill="1" applyBorder="1" applyAlignment="1">
      <alignment horizontal="center" vertical="center" wrapText="1" shrinkToFit="1"/>
    </xf>
    <xf numFmtId="4" fontId="7" fillId="4" borderId="30" xfId="0" applyNumberFormat="1" applyFont="1" applyFill="1" applyBorder="1" applyAlignment="1">
      <alignment horizontal="center" vertical="center" wrapText="1" shrinkToFit="1"/>
    </xf>
    <xf numFmtId="3" fontId="7" fillId="4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5" fillId="0" borderId="31" xfId="0" applyNumberFormat="1" applyFont="1" applyBorder="1" applyAlignment="1">
      <alignment vertical="center"/>
    </xf>
    <xf numFmtId="4" fontId="5" fillId="0" borderId="32" xfId="0" applyNumberFormat="1" applyFont="1" applyBorder="1" applyAlignment="1">
      <alignment vertical="center" wrapText="1"/>
    </xf>
    <xf numFmtId="4" fontId="5" fillId="0" borderId="33" xfId="0" applyNumberFormat="1" applyFont="1" applyBorder="1" applyAlignment="1">
      <alignment vertical="center" wrapText="1" shrinkToFit="1"/>
    </xf>
    <xf numFmtId="4" fontId="5" fillId="0" borderId="33" xfId="0" applyNumberFormat="1" applyFont="1" applyBorder="1" applyAlignment="1">
      <alignment vertical="center" shrinkToFit="1"/>
    </xf>
    <xf numFmtId="3" fontId="5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2" borderId="34" xfId="0" applyNumberFormat="1" applyFill="1" applyBorder="1" applyAlignment="1">
      <alignment vertical="center"/>
    </xf>
    <xf numFmtId="4" fontId="0" fillId="2" borderId="35" xfId="0" applyNumberFormat="1" applyFill="1" applyBorder="1" applyAlignment="1">
      <alignment vertical="center"/>
    </xf>
    <xf numFmtId="4" fontId="0" fillId="2" borderId="36" xfId="0" applyNumberFormat="1" applyFill="1" applyBorder="1" applyAlignment="1">
      <alignment vertical="center"/>
    </xf>
    <xf numFmtId="4" fontId="0" fillId="2" borderId="37" xfId="0" applyNumberFormat="1" applyFill="1" applyBorder="1" applyAlignment="1">
      <alignment vertical="center" wrapText="1" shrinkToFit="1"/>
    </xf>
    <xf numFmtId="4" fontId="0" fillId="2" borderId="37" xfId="0" applyNumberFormat="1" applyFill="1" applyBorder="1" applyAlignment="1">
      <alignment vertical="center" shrinkToFit="1"/>
    </xf>
    <xf numFmtId="3" fontId="0" fillId="2" borderId="37" xfId="0" applyNumberFormat="1" applyFill="1" applyBorder="1" applyAlignment="1">
      <alignment vertical="center"/>
    </xf>
    <xf numFmtId="0" fontId="4" fillId="2" borderId="11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4" fontId="4" fillId="2" borderId="7" xfId="0" applyNumberFormat="1" applyFont="1" applyFill="1" applyBorder="1" applyAlignment="1">
      <alignment horizontal="left" vertical="center"/>
    </xf>
    <xf numFmtId="2" fontId="12" fillId="2" borderId="7" xfId="0" applyNumberFormat="1" applyFont="1" applyFill="1" applyBorder="1" applyAlignment="1">
      <alignment horizontal="right" vertical="center"/>
    </xf>
    <xf numFmtId="49" fontId="0" fillId="2" borderId="13" xfId="0" applyNumberFormat="1" applyFill="1" applyBorder="1" applyAlignment="1">
      <alignment horizontal="left" vertical="center"/>
    </xf>
    <xf numFmtId="0" fontId="0" fillId="2" borderId="7" xfId="0" applyFill="1" applyBorder="1" applyAlignment="1">
      <alignment wrapText="1"/>
    </xf>
    <xf numFmtId="0" fontId="0" fillId="2" borderId="7" xfId="0" applyFill="1" applyBorder="1"/>
    <xf numFmtId="4" fontId="12" fillId="2" borderId="7" xfId="0" applyNumberFormat="1" applyFont="1" applyFill="1" applyBorder="1" applyAlignment="1">
      <alignment horizontal="right" vertical="center"/>
    </xf>
    <xf numFmtId="49" fontId="8" fillId="2" borderId="13" xfId="0" applyNumberFormat="1" applyFont="1" applyFill="1" applyBorder="1" applyAlignment="1">
      <alignment horizontal="left" vertical="center"/>
    </xf>
    <xf numFmtId="0" fontId="4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0" fontId="15" fillId="4" borderId="28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5" fillId="4" borderId="30" xfId="0" applyFont="1" applyFill="1" applyBorder="1" applyAlignment="1">
      <alignment horizontal="center" vertical="center" wrapText="1"/>
    </xf>
    <xf numFmtId="49" fontId="3" fillId="0" borderId="31" xfId="0" applyNumberFormat="1" applyFont="1" applyBorder="1" applyAlignment="1">
      <alignment vertical="center"/>
    </xf>
    <xf numFmtId="49" fontId="3" fillId="0" borderId="31" xfId="0" applyNumberFormat="1" applyFont="1" applyBorder="1" applyAlignment="1">
      <alignment vertical="center" wrapText="1"/>
    </xf>
    <xf numFmtId="49" fontId="3" fillId="0" borderId="32" xfId="0" applyNumberFormat="1" applyFont="1" applyBorder="1" applyAlignment="1">
      <alignment vertical="center" wrapText="1"/>
    </xf>
    <xf numFmtId="0" fontId="3" fillId="2" borderId="34" xfId="0" applyFont="1" applyFill="1" applyBorder="1" applyAlignment="1">
      <alignment vertical="center"/>
    </xf>
    <xf numFmtId="0" fontId="3" fillId="2" borderId="34" xfId="0" applyFont="1" applyFill="1" applyBorder="1" applyAlignment="1">
      <alignment vertical="center" wrapText="1"/>
    </xf>
    <xf numFmtId="0" fontId="3" fillId="2" borderId="35" xfId="0" applyFont="1" applyFill="1" applyBorder="1" applyAlignment="1">
      <alignment vertical="center" wrapText="1"/>
    </xf>
    <xf numFmtId="164" fontId="3" fillId="0" borderId="33" xfId="0" applyNumberFormat="1" applyFont="1" applyBorder="1" applyAlignment="1">
      <alignment vertical="center"/>
    </xf>
    <xf numFmtId="164" fontId="3" fillId="2" borderId="37" xfId="0" applyNumberFormat="1" applyFont="1" applyFill="1" applyBorder="1" applyAlignment="1">
      <alignment vertical="center"/>
    </xf>
    <xf numFmtId="164" fontId="0" fillId="0" borderId="0" xfId="0" applyNumberFormat="1"/>
    <xf numFmtId="4" fontId="3" fillId="0" borderId="33" xfId="0" applyNumberFormat="1" applyFont="1" applyBorder="1" applyAlignment="1">
      <alignment horizontal="center" vertical="center"/>
    </xf>
    <xf numFmtId="4" fontId="3" fillId="0" borderId="33" xfId="0" applyNumberFormat="1" applyFont="1" applyBorder="1" applyAlignment="1">
      <alignment vertical="center"/>
    </xf>
    <xf numFmtId="4" fontId="3" fillId="2" borderId="37" xfId="0" applyNumberFormat="1" applyFont="1" applyFill="1" applyBorder="1" applyAlignment="1">
      <alignment horizontal="center" vertical="center"/>
    </xf>
    <xf numFmtId="4" fontId="3" fillId="2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4" fillId="0" borderId="0" xfId="0" applyFont="1" applyAlignment="1">
      <alignment horizontal="center"/>
    </xf>
    <xf numFmtId="0" fontId="1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4" borderId="15" xfId="0" applyFill="1" applyBorder="1"/>
    <xf numFmtId="0" fontId="0" fillId="4" borderId="21" xfId="0" applyFill="1" applyBorder="1"/>
    <xf numFmtId="0" fontId="0" fillId="4" borderId="21" xfId="0" applyFill="1" applyBorder="1" applyAlignment="1">
      <alignment horizontal="center"/>
    </xf>
    <xf numFmtId="49" fontId="0" fillId="4" borderId="21" xfId="0" applyNumberFormat="1" applyFill="1" applyBorder="1"/>
    <xf numFmtId="0" fontId="0" fillId="4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5" fillId="2" borderId="15" xfId="0" applyFont="1" applyFill="1" applyBorder="1" applyAlignment="1">
      <alignment vertical="top"/>
    </xf>
    <xf numFmtId="49" fontId="5" fillId="2" borderId="12" xfId="0" applyNumberFormat="1" applyFont="1" applyFill="1" applyBorder="1" applyAlignment="1">
      <alignment vertical="top"/>
    </xf>
    <xf numFmtId="0" fontId="5" fillId="2" borderId="12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4" fontId="5" fillId="2" borderId="0" xfId="0" applyNumberFormat="1" applyFont="1" applyFill="1" applyBorder="1" applyAlignment="1">
      <alignment vertical="top" shrinkToFit="1"/>
    </xf>
    <xf numFmtId="0" fontId="5" fillId="2" borderId="27" xfId="0" applyFont="1" applyFill="1" applyBorder="1" applyAlignment="1">
      <alignment vertical="top"/>
    </xf>
    <xf numFmtId="49" fontId="5" fillId="2" borderId="18" xfId="0" applyNumberFormat="1" applyFont="1" applyFill="1" applyBorder="1" applyAlignment="1">
      <alignment vertical="top"/>
    </xf>
    <xf numFmtId="0" fontId="5" fillId="2" borderId="18" xfId="0" applyFont="1" applyFill="1" applyBorder="1" applyAlignment="1">
      <alignment horizontal="center" vertical="top" shrinkToFit="1"/>
    </xf>
    <xf numFmtId="165" fontId="5" fillId="2" borderId="18" xfId="0" applyNumberFormat="1" applyFont="1" applyFill="1" applyBorder="1" applyAlignment="1">
      <alignment vertical="top" shrinkToFit="1"/>
    </xf>
    <xf numFmtId="4" fontId="5" fillId="2" borderId="18" xfId="0" applyNumberFormat="1" applyFont="1" applyFill="1" applyBorder="1" applyAlignment="1">
      <alignment vertical="top" shrinkToFit="1"/>
    </xf>
    <xf numFmtId="4" fontId="5" fillId="2" borderId="38" xfId="0" applyNumberFormat="1" applyFont="1" applyFill="1" applyBorder="1" applyAlignment="1">
      <alignment vertical="top" shrinkToFit="1"/>
    </xf>
    <xf numFmtId="4" fontId="5" fillId="2" borderId="22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5" fontId="16" fillId="0" borderId="40" xfId="0" applyNumberFormat="1" applyFont="1" applyBorder="1" applyAlignment="1">
      <alignment vertical="top" shrinkToFit="1"/>
    </xf>
    <xf numFmtId="4" fontId="16" fillId="3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6" fillId="0" borderId="18" xfId="0" applyNumberFormat="1" applyFont="1" applyBorder="1" applyAlignment="1">
      <alignment vertical="top" wrapTex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5" fontId="16" fillId="0" borderId="43" xfId="0" applyNumberFormat="1" applyFont="1" applyBorder="1" applyAlignment="1">
      <alignment vertical="top" shrinkToFit="1"/>
    </xf>
    <xf numFmtId="4" fontId="16" fillId="3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0" fontId="17" fillId="0" borderId="0" xfId="0" applyNumberFormat="1" applyFont="1" applyAlignment="1">
      <alignment wrapText="1"/>
    </xf>
    <xf numFmtId="49" fontId="5" fillId="2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0" fontId="16" fillId="0" borderId="18" xfId="0" applyNumberFormat="1" applyFont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5" fillId="2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srt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106"/>
  <sheetViews>
    <sheetView showGridLines="0" tabSelected="1" topLeftCell="B1" zoomScaleNormal="100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1" customWidth="1"/>
    <col min="4" max="4" width="13" style="51" customWidth="1"/>
    <col min="5" max="5" width="9.7109375" style="51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36</v>
      </c>
      <c r="B1" s="73" t="s">
        <v>39</v>
      </c>
      <c r="C1" s="74"/>
      <c r="D1" s="74"/>
      <c r="E1" s="74"/>
      <c r="F1" s="74"/>
      <c r="G1" s="74"/>
      <c r="H1" s="74"/>
      <c r="I1" s="74"/>
      <c r="J1" s="75"/>
    </row>
    <row r="2" spans="1:15" ht="36" customHeight="1" x14ac:dyDescent="0.2">
      <c r="A2" s="2"/>
      <c r="B2" s="104" t="s">
        <v>22</v>
      </c>
      <c r="C2" s="105"/>
      <c r="D2" s="106" t="s">
        <v>41</v>
      </c>
      <c r="E2" s="107" t="s">
        <v>42</v>
      </c>
      <c r="F2" s="108"/>
      <c r="G2" s="108"/>
      <c r="H2" s="108"/>
      <c r="I2" s="108"/>
      <c r="J2" s="109"/>
      <c r="O2" s="1"/>
    </row>
    <row r="3" spans="1:15" ht="27" hidden="1" customHeight="1" x14ac:dyDescent="0.2">
      <c r="A3" s="2"/>
      <c r="B3" s="110"/>
      <c r="C3" s="105"/>
      <c r="D3" s="111"/>
      <c r="E3" s="112"/>
      <c r="F3" s="113"/>
      <c r="G3" s="113"/>
      <c r="H3" s="113"/>
      <c r="I3" s="113"/>
      <c r="J3" s="114"/>
    </row>
    <row r="4" spans="1:15" ht="23.25" customHeight="1" x14ac:dyDescent="0.2">
      <c r="A4" s="2"/>
      <c r="B4" s="115"/>
      <c r="C4" s="116"/>
      <c r="D4" s="117"/>
      <c r="E4" s="118"/>
      <c r="F4" s="118"/>
      <c r="G4" s="118"/>
      <c r="H4" s="118"/>
      <c r="I4" s="118"/>
      <c r="J4" s="119"/>
    </row>
    <row r="5" spans="1:15" ht="24" customHeight="1" x14ac:dyDescent="0.2">
      <c r="A5" s="2"/>
      <c r="B5" s="31" t="s">
        <v>40</v>
      </c>
      <c r="D5" s="120" t="s">
        <v>43</v>
      </c>
      <c r="E5" s="87"/>
      <c r="F5" s="87"/>
      <c r="G5" s="87"/>
      <c r="H5" s="18" t="s">
        <v>38</v>
      </c>
      <c r="I5" s="124" t="s">
        <v>47</v>
      </c>
      <c r="J5" s="8"/>
    </row>
    <row r="6" spans="1:15" ht="15.75" customHeight="1" x14ac:dyDescent="0.2">
      <c r="A6" s="2"/>
      <c r="B6" s="28"/>
      <c r="C6" s="53"/>
      <c r="D6" s="121" t="s">
        <v>44</v>
      </c>
      <c r="E6" s="88"/>
      <c r="F6" s="88"/>
      <c r="G6" s="88"/>
      <c r="H6" s="18" t="s">
        <v>34</v>
      </c>
      <c r="I6" s="22"/>
      <c r="J6" s="8"/>
    </row>
    <row r="7" spans="1:15" ht="15.75" customHeight="1" x14ac:dyDescent="0.2">
      <c r="A7" s="2"/>
      <c r="B7" s="29"/>
      <c r="C7" s="54"/>
      <c r="D7" s="123" t="s">
        <v>46</v>
      </c>
      <c r="E7" s="122" t="s">
        <v>45</v>
      </c>
      <c r="F7" s="89"/>
      <c r="G7" s="89"/>
      <c r="H7" s="24"/>
      <c r="I7" s="23"/>
      <c r="J7" s="34"/>
    </row>
    <row r="8" spans="1:15" ht="24" hidden="1" customHeight="1" x14ac:dyDescent="0.2">
      <c r="A8" s="2"/>
      <c r="B8" s="31" t="s">
        <v>20</v>
      </c>
      <c r="D8" s="125" t="s">
        <v>48</v>
      </c>
      <c r="H8" s="18" t="s">
        <v>38</v>
      </c>
      <c r="I8" s="124" t="s">
        <v>52</v>
      </c>
      <c r="J8" s="8"/>
    </row>
    <row r="9" spans="1:15" ht="15.75" hidden="1" customHeight="1" x14ac:dyDescent="0.2">
      <c r="A9" s="2"/>
      <c r="B9" s="2"/>
      <c r="D9" s="125" t="s">
        <v>49</v>
      </c>
      <c r="H9" s="18" t="s">
        <v>34</v>
      </c>
      <c r="I9" s="124" t="s">
        <v>53</v>
      </c>
      <c r="J9" s="8"/>
    </row>
    <row r="10" spans="1:15" ht="15.75" hidden="1" customHeight="1" x14ac:dyDescent="0.2">
      <c r="A10" s="2"/>
      <c r="B10" s="35"/>
      <c r="C10" s="54"/>
      <c r="D10" s="123" t="s">
        <v>51</v>
      </c>
      <c r="E10" s="126" t="s">
        <v>50</v>
      </c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19</v>
      </c>
      <c r="D11" s="127"/>
      <c r="E11" s="127"/>
      <c r="F11" s="127"/>
      <c r="G11" s="127"/>
      <c r="H11" s="18" t="s">
        <v>38</v>
      </c>
      <c r="I11" s="132"/>
      <c r="J11" s="8"/>
    </row>
    <row r="12" spans="1:15" ht="15.75" customHeight="1" x14ac:dyDescent="0.2">
      <c r="A12" s="2"/>
      <c r="B12" s="28"/>
      <c r="C12" s="53"/>
      <c r="D12" s="128"/>
      <c r="E12" s="128"/>
      <c r="F12" s="128"/>
      <c r="G12" s="128"/>
      <c r="H12" s="18" t="s">
        <v>34</v>
      </c>
      <c r="I12" s="132"/>
      <c r="J12" s="8"/>
    </row>
    <row r="13" spans="1:15" ht="15.75" customHeight="1" x14ac:dyDescent="0.2">
      <c r="A13" s="2"/>
      <c r="B13" s="29"/>
      <c r="C13" s="54"/>
      <c r="D13" s="131"/>
      <c r="E13" s="129"/>
      <c r="F13" s="130"/>
      <c r="G13" s="130"/>
      <c r="H13" s="19"/>
      <c r="I13" s="23"/>
      <c r="J13" s="34"/>
    </row>
    <row r="14" spans="1:15" ht="24" customHeight="1" x14ac:dyDescent="0.2">
      <c r="A14" s="2"/>
      <c r="B14" s="43" t="s">
        <v>21</v>
      </c>
      <c r="C14" s="55"/>
      <c r="D14" s="56"/>
      <c r="E14" s="57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32</v>
      </c>
      <c r="C15" s="58"/>
      <c r="D15" s="52"/>
      <c r="E15" s="82"/>
      <c r="F15" s="82"/>
      <c r="G15" s="83"/>
      <c r="H15" s="83"/>
      <c r="I15" s="83" t="s">
        <v>29</v>
      </c>
      <c r="J15" s="84"/>
    </row>
    <row r="16" spans="1:15" ht="23.25" customHeight="1" x14ac:dyDescent="0.2">
      <c r="A16" s="194" t="s">
        <v>24</v>
      </c>
      <c r="B16" s="38" t="s">
        <v>24</v>
      </c>
      <c r="C16" s="59"/>
      <c r="D16" s="60"/>
      <c r="E16" s="79"/>
      <c r="F16" s="80"/>
      <c r="G16" s="79"/>
      <c r="H16" s="80"/>
      <c r="I16" s="79">
        <f>SUMIF(F81:F102,A16,I81:I102)+SUMIF(F81:F102,"PSU",I81:I102)</f>
        <v>0</v>
      </c>
      <c r="J16" s="81"/>
    </row>
    <row r="17" spans="1:10" ht="23.25" customHeight="1" x14ac:dyDescent="0.2">
      <c r="A17" s="194" t="s">
        <v>25</v>
      </c>
      <c r="B17" s="38" t="s">
        <v>25</v>
      </c>
      <c r="C17" s="59"/>
      <c r="D17" s="60"/>
      <c r="E17" s="79"/>
      <c r="F17" s="80"/>
      <c r="G17" s="79"/>
      <c r="H17" s="80"/>
      <c r="I17" s="79">
        <f>SUMIF(F81:F102,A17,I81:I102)</f>
        <v>0</v>
      </c>
      <c r="J17" s="81"/>
    </row>
    <row r="18" spans="1:10" ht="23.25" customHeight="1" x14ac:dyDescent="0.2">
      <c r="A18" s="194" t="s">
        <v>26</v>
      </c>
      <c r="B18" s="38" t="s">
        <v>26</v>
      </c>
      <c r="C18" s="59"/>
      <c r="D18" s="60"/>
      <c r="E18" s="79"/>
      <c r="F18" s="80"/>
      <c r="G18" s="79"/>
      <c r="H18" s="80"/>
      <c r="I18" s="79">
        <f>SUMIF(F81:F102,A18,I81:I102)</f>
        <v>0</v>
      </c>
      <c r="J18" s="81"/>
    </row>
    <row r="19" spans="1:10" ht="23.25" customHeight="1" x14ac:dyDescent="0.2">
      <c r="A19" s="194" t="s">
        <v>137</v>
      </c>
      <c r="B19" s="38" t="s">
        <v>27</v>
      </c>
      <c r="C19" s="59"/>
      <c r="D19" s="60"/>
      <c r="E19" s="79"/>
      <c r="F19" s="80"/>
      <c r="G19" s="79"/>
      <c r="H19" s="80"/>
      <c r="I19" s="79">
        <f>SUMIF(F81:F102,A19,I81:I102)</f>
        <v>0</v>
      </c>
      <c r="J19" s="81"/>
    </row>
    <row r="20" spans="1:10" ht="23.25" customHeight="1" x14ac:dyDescent="0.2">
      <c r="A20" s="194" t="s">
        <v>138</v>
      </c>
      <c r="B20" s="38" t="s">
        <v>28</v>
      </c>
      <c r="C20" s="59"/>
      <c r="D20" s="60"/>
      <c r="E20" s="79"/>
      <c r="F20" s="80"/>
      <c r="G20" s="79"/>
      <c r="H20" s="80"/>
      <c r="I20" s="79">
        <f>SUMIF(F81:F102,A20,I81:I102)</f>
        <v>0</v>
      </c>
      <c r="J20" s="81"/>
    </row>
    <row r="21" spans="1:10" ht="23.25" customHeight="1" x14ac:dyDescent="0.2">
      <c r="A21" s="2"/>
      <c r="B21" s="48" t="s">
        <v>29</v>
      </c>
      <c r="C21" s="61"/>
      <c r="D21" s="62"/>
      <c r="E21" s="85"/>
      <c r="F21" s="86"/>
      <c r="G21" s="85"/>
      <c r="H21" s="86"/>
      <c r="I21" s="85">
        <f>SUM(I16:J20)</f>
        <v>0</v>
      </c>
      <c r="J21" s="95"/>
    </row>
    <row r="22" spans="1:10" ht="33" customHeight="1" x14ac:dyDescent="0.2">
      <c r="A22" s="2"/>
      <c r="B22" s="42" t="s">
        <v>33</v>
      </c>
      <c r="C22" s="59"/>
      <c r="D22" s="60"/>
      <c r="E22" s="63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12</v>
      </c>
      <c r="C23" s="59"/>
      <c r="D23" s="60"/>
      <c r="E23" s="64">
        <v>15</v>
      </c>
      <c r="F23" s="39" t="s">
        <v>0</v>
      </c>
      <c r="G23" s="93">
        <f>ZakladDPHSniVypocet</f>
        <v>0</v>
      </c>
      <c r="H23" s="94"/>
      <c r="I23" s="94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13</v>
      </c>
      <c r="C24" s="59"/>
      <c r="D24" s="60"/>
      <c r="E24" s="64">
        <f>SazbaDPH1</f>
        <v>15</v>
      </c>
      <c r="F24" s="39" t="s">
        <v>0</v>
      </c>
      <c r="G24" s="91">
        <f>A23</f>
        <v>0</v>
      </c>
      <c r="H24" s="92"/>
      <c r="I24" s="92"/>
      <c r="J24" s="40" t="str">
        <f t="shared" si="0"/>
        <v>CZK</v>
      </c>
    </row>
    <row r="25" spans="1:10" ht="23.25" customHeight="1" x14ac:dyDescent="0.2">
      <c r="A25" s="2">
        <f>ZakladDPHZakl*SazbaDPH2/100</f>
        <v>0</v>
      </c>
      <c r="B25" s="38" t="s">
        <v>14</v>
      </c>
      <c r="C25" s="59"/>
      <c r="D25" s="60"/>
      <c r="E25" s="64">
        <v>21</v>
      </c>
      <c r="F25" s="39" t="s">
        <v>0</v>
      </c>
      <c r="G25" s="93">
        <f>ZakladDPHZaklVypocet</f>
        <v>0</v>
      </c>
      <c r="H25" s="94"/>
      <c r="I25" s="94"/>
      <c r="J25" s="40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15</v>
      </c>
      <c r="C26" s="65"/>
      <c r="D26" s="52"/>
      <c r="E26" s="66">
        <f>SazbaDPH2</f>
        <v>21</v>
      </c>
      <c r="F26" s="30" t="s">
        <v>0</v>
      </c>
      <c r="G26" s="76">
        <f>A25</f>
        <v>0</v>
      </c>
      <c r="H26" s="77"/>
      <c r="I26" s="77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4</v>
      </c>
      <c r="C27" s="67"/>
      <c r="D27" s="68"/>
      <c r="E27" s="67"/>
      <c r="F27" s="16"/>
      <c r="G27" s="78">
        <f>CenaCelkem-(ZakladDPHSni+DPHSni+ZakladDPHZakl+DPHZakl)</f>
        <v>0</v>
      </c>
      <c r="H27" s="78"/>
      <c r="I27" s="78"/>
      <c r="J27" s="41" t="str">
        <f t="shared" si="0"/>
        <v>CZK</v>
      </c>
    </row>
    <row r="28" spans="1:10" ht="27.75" hidden="1" customHeight="1" thickBot="1" x14ac:dyDescent="0.25">
      <c r="A28" s="2"/>
      <c r="B28" s="163" t="s">
        <v>23</v>
      </c>
      <c r="C28" s="164"/>
      <c r="D28" s="164"/>
      <c r="E28" s="165"/>
      <c r="F28" s="166"/>
      <c r="G28" s="167">
        <f>ZakladDPHSniVypocet+ZakladDPHZaklVypocet</f>
        <v>0</v>
      </c>
      <c r="H28" s="167"/>
      <c r="I28" s="167"/>
      <c r="J28" s="168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63" t="s">
        <v>35</v>
      </c>
      <c r="C29" s="169"/>
      <c r="D29" s="169"/>
      <c r="E29" s="169"/>
      <c r="F29" s="170"/>
      <c r="G29" s="171">
        <f>A27</f>
        <v>0</v>
      </c>
      <c r="H29" s="171"/>
      <c r="I29" s="171"/>
      <c r="J29" s="172" t="s">
        <v>74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69" t="s">
        <v>11</v>
      </c>
      <c r="D32" s="70"/>
      <c r="E32" s="70"/>
      <c r="F32" s="15" t="s">
        <v>10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1"/>
      <c r="D34" s="96"/>
      <c r="E34" s="97"/>
      <c r="G34" s="98"/>
      <c r="H34" s="99"/>
      <c r="I34" s="99"/>
      <c r="J34" s="25"/>
    </row>
    <row r="35" spans="1:10" ht="12.75" customHeight="1" x14ac:dyDescent="0.2">
      <c r="A35" s="2"/>
      <c r="B35" s="2"/>
      <c r="D35" s="90" t="s">
        <v>2</v>
      </c>
      <c r="E35" s="90"/>
      <c r="H35" s="10" t="s">
        <v>3</v>
      </c>
      <c r="J35" s="9"/>
    </row>
    <row r="36" spans="1:10" ht="13.5" customHeight="1" thickBot="1" x14ac:dyDescent="0.25">
      <c r="A36" s="11"/>
      <c r="B36" s="11"/>
      <c r="C36" s="72"/>
      <c r="D36" s="72"/>
      <c r="E36" s="72"/>
      <c r="F36" s="12"/>
      <c r="G36" s="12"/>
      <c r="H36" s="12"/>
      <c r="I36" s="12"/>
      <c r="J36" s="13"/>
    </row>
    <row r="37" spans="1:10" ht="27" customHeight="1" x14ac:dyDescent="0.2">
      <c r="B37" s="135" t="s">
        <v>16</v>
      </c>
      <c r="C37" s="136"/>
      <c r="D37" s="136"/>
      <c r="E37" s="136"/>
      <c r="F37" s="137"/>
      <c r="G37" s="137"/>
      <c r="H37" s="137"/>
      <c r="I37" s="137"/>
      <c r="J37" s="138"/>
    </row>
    <row r="38" spans="1:10" ht="25.5" customHeight="1" x14ac:dyDescent="0.2">
      <c r="A38" s="134" t="s">
        <v>37</v>
      </c>
      <c r="B38" s="139" t="s">
        <v>17</v>
      </c>
      <c r="C38" s="140" t="s">
        <v>5</v>
      </c>
      <c r="D38" s="140"/>
      <c r="E38" s="140"/>
      <c r="F38" s="141" t="str">
        <f>B23</f>
        <v>Základ pro sníženou DPH</v>
      </c>
      <c r="G38" s="141" t="str">
        <f>B25</f>
        <v>Základ pro základní DPH</v>
      </c>
      <c r="H38" s="142" t="s">
        <v>18</v>
      </c>
      <c r="I38" s="142" t="s">
        <v>1</v>
      </c>
      <c r="J38" s="143" t="s">
        <v>0</v>
      </c>
    </row>
    <row r="39" spans="1:10" ht="25.5" hidden="1" customHeight="1" x14ac:dyDescent="0.2">
      <c r="A39" s="134">
        <v>1</v>
      </c>
      <c r="B39" s="144" t="s">
        <v>54</v>
      </c>
      <c r="C39" s="145"/>
      <c r="D39" s="145"/>
      <c r="E39" s="145"/>
      <c r="F39" s="146">
        <f>'01 01 Úpravy stáv. chodníku'!AE151+'02 01 Novostavba chodníku'!AE137+'03 01 Vjezd k bytovce'!AE63+'04 01 Vjezd přes potok'!AE46+'05 01 Lávka'!AE73+'06 01 Most'!AE66+'07 01 Úprava koryta potoka'!AE48+'401 01 VO - II.část'!AE72</f>
        <v>0</v>
      </c>
      <c r="G39" s="147">
        <f>'01 01 Úpravy stáv. chodníku'!AF151+'02 01 Novostavba chodníku'!AF137+'03 01 Vjezd k bytovce'!AF63+'04 01 Vjezd přes potok'!AF46+'05 01 Lávka'!AF73+'06 01 Most'!AF66+'07 01 Úprava koryta potoka'!AF48+'401 01 VO - II.část'!AF72</f>
        <v>0</v>
      </c>
      <c r="H39" s="148">
        <f>(F39*SazbaDPH1/100)+(G39*SazbaDPH2/100)</f>
        <v>0</v>
      </c>
      <c r="I39" s="148">
        <f>F39+G39+H39</f>
        <v>0</v>
      </c>
      <c r="J39" s="149" t="str">
        <f>IF(CenaCelkemVypocet=0,"",I39/CenaCelkemVypocet*100)</f>
        <v/>
      </c>
    </row>
    <row r="40" spans="1:10" ht="25.5" customHeight="1" x14ac:dyDescent="0.2">
      <c r="A40" s="134">
        <v>2</v>
      </c>
      <c r="B40" s="150"/>
      <c r="C40" s="151" t="s">
        <v>55</v>
      </c>
      <c r="D40" s="151"/>
      <c r="E40" s="151"/>
      <c r="F40" s="152"/>
      <c r="G40" s="153"/>
      <c r="H40" s="153">
        <f>(F40*SazbaDPH1/100)+(G40*SazbaDPH2/100)</f>
        <v>0</v>
      </c>
      <c r="I40" s="153"/>
      <c r="J40" s="154"/>
    </row>
    <row r="41" spans="1:10" ht="25.5" customHeight="1" x14ac:dyDescent="0.2">
      <c r="A41" s="134">
        <v>2</v>
      </c>
      <c r="B41" s="150" t="s">
        <v>56</v>
      </c>
      <c r="C41" s="151" t="s">
        <v>57</v>
      </c>
      <c r="D41" s="151"/>
      <c r="E41" s="151"/>
      <c r="F41" s="152">
        <f>'01 01 Úpravy stáv. chodníku'!AE151</f>
        <v>0</v>
      </c>
      <c r="G41" s="153">
        <f>'01 01 Úpravy stáv. chodníku'!AF151</f>
        <v>0</v>
      </c>
      <c r="H41" s="153">
        <f>(F41*SazbaDPH1/100)+(G41*SazbaDPH2/100)</f>
        <v>0</v>
      </c>
      <c r="I41" s="153">
        <f>F41+G41+H41</f>
        <v>0</v>
      </c>
      <c r="J41" s="154" t="str">
        <f>IF(CenaCelkemVypocet=0,"",I41/CenaCelkemVypocet*100)</f>
        <v/>
      </c>
    </row>
    <row r="42" spans="1:10" ht="25.5" customHeight="1" x14ac:dyDescent="0.2">
      <c r="A42" s="134">
        <v>3</v>
      </c>
      <c r="B42" s="155" t="s">
        <v>56</v>
      </c>
      <c r="C42" s="145" t="s">
        <v>57</v>
      </c>
      <c r="D42" s="145"/>
      <c r="E42" s="145"/>
      <c r="F42" s="156">
        <f>'01 01 Úpravy stáv. chodníku'!AE151</f>
        <v>0</v>
      </c>
      <c r="G42" s="148">
        <f>'01 01 Úpravy stáv. chodníku'!AF151</f>
        <v>0</v>
      </c>
      <c r="H42" s="148">
        <f>(F42*SazbaDPH1/100)+(G42*SazbaDPH2/100)</f>
        <v>0</v>
      </c>
      <c r="I42" s="148">
        <f>F42+G42+H42</f>
        <v>0</v>
      </c>
      <c r="J42" s="149" t="str">
        <f>IF(CenaCelkemVypocet=0,"",I42/CenaCelkemVypocet*100)</f>
        <v/>
      </c>
    </row>
    <row r="43" spans="1:10" ht="25.5" customHeight="1" x14ac:dyDescent="0.2">
      <c r="A43" s="134">
        <v>2</v>
      </c>
      <c r="B43" s="150" t="s">
        <v>58</v>
      </c>
      <c r="C43" s="151" t="s">
        <v>59</v>
      </c>
      <c r="D43" s="151"/>
      <c r="E43" s="151"/>
      <c r="F43" s="152">
        <f>'02 01 Novostavba chodníku'!AE137</f>
        <v>0</v>
      </c>
      <c r="G43" s="153">
        <f>'02 01 Novostavba chodníku'!AF137</f>
        <v>0</v>
      </c>
      <c r="H43" s="153">
        <f>(F43*SazbaDPH1/100)+(G43*SazbaDPH2/100)</f>
        <v>0</v>
      </c>
      <c r="I43" s="153">
        <f>F43+G43+H43</f>
        <v>0</v>
      </c>
      <c r="J43" s="154" t="str">
        <f>IF(CenaCelkemVypocet=0,"",I43/CenaCelkemVypocet*100)</f>
        <v/>
      </c>
    </row>
    <row r="44" spans="1:10" ht="25.5" customHeight="1" x14ac:dyDescent="0.2">
      <c r="A44" s="134">
        <v>3</v>
      </c>
      <c r="B44" s="155" t="s">
        <v>56</v>
      </c>
      <c r="C44" s="145" t="s">
        <v>59</v>
      </c>
      <c r="D44" s="145"/>
      <c r="E44" s="145"/>
      <c r="F44" s="156">
        <f>'02 01 Novostavba chodníku'!AE137</f>
        <v>0</v>
      </c>
      <c r="G44" s="148">
        <f>'02 01 Novostavba chodníku'!AF137</f>
        <v>0</v>
      </c>
      <c r="H44" s="148">
        <f>(F44*SazbaDPH1/100)+(G44*SazbaDPH2/100)</f>
        <v>0</v>
      </c>
      <c r="I44" s="148">
        <f>F44+G44+H44</f>
        <v>0</v>
      </c>
      <c r="J44" s="149" t="str">
        <f>IF(CenaCelkemVypocet=0,"",I44/CenaCelkemVypocet*100)</f>
        <v/>
      </c>
    </row>
    <row r="45" spans="1:10" ht="25.5" customHeight="1" x14ac:dyDescent="0.2">
      <c r="A45" s="134">
        <v>2</v>
      </c>
      <c r="B45" s="150" t="s">
        <v>60</v>
      </c>
      <c r="C45" s="151" t="s">
        <v>61</v>
      </c>
      <c r="D45" s="151"/>
      <c r="E45" s="151"/>
      <c r="F45" s="152">
        <f>'03 01 Vjezd k bytovce'!AE63</f>
        <v>0</v>
      </c>
      <c r="G45" s="153">
        <f>'03 01 Vjezd k bytovce'!AF63</f>
        <v>0</v>
      </c>
      <c r="H45" s="153">
        <f>(F45*SazbaDPH1/100)+(G45*SazbaDPH2/100)</f>
        <v>0</v>
      </c>
      <c r="I45" s="153">
        <f>F45+G45+H45</f>
        <v>0</v>
      </c>
      <c r="J45" s="154" t="str">
        <f>IF(CenaCelkemVypocet=0,"",I45/CenaCelkemVypocet*100)</f>
        <v/>
      </c>
    </row>
    <row r="46" spans="1:10" ht="25.5" customHeight="1" x14ac:dyDescent="0.2">
      <c r="A46" s="134">
        <v>3</v>
      </c>
      <c r="B46" s="155" t="s">
        <v>56</v>
      </c>
      <c r="C46" s="145" t="s">
        <v>61</v>
      </c>
      <c r="D46" s="145"/>
      <c r="E46" s="145"/>
      <c r="F46" s="156">
        <f>'03 01 Vjezd k bytovce'!AE63</f>
        <v>0</v>
      </c>
      <c r="G46" s="148">
        <f>'03 01 Vjezd k bytovce'!AF63</f>
        <v>0</v>
      </c>
      <c r="H46" s="148">
        <f>(F46*SazbaDPH1/100)+(G46*SazbaDPH2/100)</f>
        <v>0</v>
      </c>
      <c r="I46" s="148">
        <f>F46+G46+H46</f>
        <v>0</v>
      </c>
      <c r="J46" s="149" t="str">
        <f>IF(CenaCelkemVypocet=0,"",I46/CenaCelkemVypocet*100)</f>
        <v/>
      </c>
    </row>
    <row r="47" spans="1:10" ht="25.5" customHeight="1" x14ac:dyDescent="0.2">
      <c r="A47" s="134">
        <v>2</v>
      </c>
      <c r="B47" s="150" t="s">
        <v>62</v>
      </c>
      <c r="C47" s="151" t="s">
        <v>63</v>
      </c>
      <c r="D47" s="151"/>
      <c r="E47" s="151"/>
      <c r="F47" s="152">
        <f>'04 01 Vjezd přes potok'!AE46</f>
        <v>0</v>
      </c>
      <c r="G47" s="153">
        <f>'04 01 Vjezd přes potok'!AF46</f>
        <v>0</v>
      </c>
      <c r="H47" s="153">
        <f>(F47*SazbaDPH1/100)+(G47*SazbaDPH2/100)</f>
        <v>0</v>
      </c>
      <c r="I47" s="153">
        <f>F47+G47+H47</f>
        <v>0</v>
      </c>
      <c r="J47" s="154" t="str">
        <f>IF(CenaCelkemVypocet=0,"",I47/CenaCelkemVypocet*100)</f>
        <v/>
      </c>
    </row>
    <row r="48" spans="1:10" ht="25.5" customHeight="1" x14ac:dyDescent="0.2">
      <c r="A48" s="134">
        <v>3</v>
      </c>
      <c r="B48" s="155" t="s">
        <v>56</v>
      </c>
      <c r="C48" s="145" t="s">
        <v>63</v>
      </c>
      <c r="D48" s="145"/>
      <c r="E48" s="145"/>
      <c r="F48" s="156">
        <f>'04 01 Vjezd přes potok'!AE46</f>
        <v>0</v>
      </c>
      <c r="G48" s="148">
        <f>'04 01 Vjezd přes potok'!AF46</f>
        <v>0</v>
      </c>
      <c r="H48" s="148">
        <f>(F48*SazbaDPH1/100)+(G48*SazbaDPH2/100)</f>
        <v>0</v>
      </c>
      <c r="I48" s="148">
        <f>F48+G48+H48</f>
        <v>0</v>
      </c>
      <c r="J48" s="149" t="str">
        <f>IF(CenaCelkemVypocet=0,"",I48/CenaCelkemVypocet*100)</f>
        <v/>
      </c>
    </row>
    <row r="49" spans="1:10" ht="25.5" customHeight="1" x14ac:dyDescent="0.2">
      <c r="A49" s="134">
        <v>2</v>
      </c>
      <c r="B49" s="150" t="s">
        <v>64</v>
      </c>
      <c r="C49" s="151" t="s">
        <v>65</v>
      </c>
      <c r="D49" s="151"/>
      <c r="E49" s="151"/>
      <c r="F49" s="152">
        <f>'05 01 Lávka'!AE73</f>
        <v>0</v>
      </c>
      <c r="G49" s="153">
        <f>'05 01 Lávka'!AF73</f>
        <v>0</v>
      </c>
      <c r="H49" s="153">
        <f>(F49*SazbaDPH1/100)+(G49*SazbaDPH2/100)</f>
        <v>0</v>
      </c>
      <c r="I49" s="153">
        <f>F49+G49+H49</f>
        <v>0</v>
      </c>
      <c r="J49" s="154" t="str">
        <f>IF(CenaCelkemVypocet=0,"",I49/CenaCelkemVypocet*100)</f>
        <v/>
      </c>
    </row>
    <row r="50" spans="1:10" ht="25.5" customHeight="1" x14ac:dyDescent="0.2">
      <c r="A50" s="134">
        <v>3</v>
      </c>
      <c r="B50" s="155" t="s">
        <v>56</v>
      </c>
      <c r="C50" s="145" t="s">
        <v>65</v>
      </c>
      <c r="D50" s="145"/>
      <c r="E50" s="145"/>
      <c r="F50" s="156">
        <f>'05 01 Lávka'!AE73</f>
        <v>0</v>
      </c>
      <c r="G50" s="148">
        <f>'05 01 Lávka'!AF73</f>
        <v>0</v>
      </c>
      <c r="H50" s="148">
        <f>(F50*SazbaDPH1/100)+(G50*SazbaDPH2/100)</f>
        <v>0</v>
      </c>
      <c r="I50" s="148">
        <f>F50+G50+H50</f>
        <v>0</v>
      </c>
      <c r="J50" s="149" t="str">
        <f>IF(CenaCelkemVypocet=0,"",I50/CenaCelkemVypocet*100)</f>
        <v/>
      </c>
    </row>
    <row r="51" spans="1:10" ht="25.5" customHeight="1" x14ac:dyDescent="0.2">
      <c r="A51" s="134">
        <v>2</v>
      </c>
      <c r="B51" s="150" t="s">
        <v>66</v>
      </c>
      <c r="C51" s="151" t="s">
        <v>67</v>
      </c>
      <c r="D51" s="151"/>
      <c r="E51" s="151"/>
      <c r="F51" s="152">
        <f>'06 01 Most'!AE66</f>
        <v>0</v>
      </c>
      <c r="G51" s="153">
        <f>'06 01 Most'!AF66</f>
        <v>0</v>
      </c>
      <c r="H51" s="153">
        <f>(F51*SazbaDPH1/100)+(G51*SazbaDPH2/100)</f>
        <v>0</v>
      </c>
      <c r="I51" s="153">
        <f>F51+G51+H51</f>
        <v>0</v>
      </c>
      <c r="J51" s="154" t="str">
        <f>IF(CenaCelkemVypocet=0,"",I51/CenaCelkemVypocet*100)</f>
        <v/>
      </c>
    </row>
    <row r="52" spans="1:10" ht="25.5" customHeight="1" x14ac:dyDescent="0.2">
      <c r="A52" s="134">
        <v>3</v>
      </c>
      <c r="B52" s="155" t="s">
        <v>56</v>
      </c>
      <c r="C52" s="145" t="s">
        <v>67</v>
      </c>
      <c r="D52" s="145"/>
      <c r="E52" s="145"/>
      <c r="F52" s="156">
        <f>'06 01 Most'!AE66</f>
        <v>0</v>
      </c>
      <c r="G52" s="148">
        <f>'06 01 Most'!AF66</f>
        <v>0</v>
      </c>
      <c r="H52" s="148">
        <f>(F52*SazbaDPH1/100)+(G52*SazbaDPH2/100)</f>
        <v>0</v>
      </c>
      <c r="I52" s="148">
        <f>F52+G52+H52</f>
        <v>0</v>
      </c>
      <c r="J52" s="149" t="str">
        <f>IF(CenaCelkemVypocet=0,"",I52/CenaCelkemVypocet*100)</f>
        <v/>
      </c>
    </row>
    <row r="53" spans="1:10" ht="25.5" customHeight="1" x14ac:dyDescent="0.2">
      <c r="A53" s="134">
        <v>2</v>
      </c>
      <c r="B53" s="150" t="s">
        <v>68</v>
      </c>
      <c r="C53" s="151" t="s">
        <v>69</v>
      </c>
      <c r="D53" s="151"/>
      <c r="E53" s="151"/>
      <c r="F53" s="152">
        <f>'07 01 Úprava koryta potoka'!AE48</f>
        <v>0</v>
      </c>
      <c r="G53" s="153">
        <f>'07 01 Úprava koryta potoka'!AF48</f>
        <v>0</v>
      </c>
      <c r="H53" s="153">
        <f>(F53*SazbaDPH1/100)+(G53*SazbaDPH2/100)</f>
        <v>0</v>
      </c>
      <c r="I53" s="153">
        <f>F53+G53+H53</f>
        <v>0</v>
      </c>
      <c r="J53" s="154" t="str">
        <f>IF(CenaCelkemVypocet=0,"",I53/CenaCelkemVypocet*100)</f>
        <v/>
      </c>
    </row>
    <row r="54" spans="1:10" ht="25.5" customHeight="1" x14ac:dyDescent="0.2">
      <c r="A54" s="134">
        <v>3</v>
      </c>
      <c r="B54" s="155" t="s">
        <v>56</v>
      </c>
      <c r="C54" s="145" t="s">
        <v>69</v>
      </c>
      <c r="D54" s="145"/>
      <c r="E54" s="145"/>
      <c r="F54" s="156">
        <f>'07 01 Úprava koryta potoka'!AE48</f>
        <v>0</v>
      </c>
      <c r="G54" s="148">
        <f>'07 01 Úprava koryta potoka'!AF48</f>
        <v>0</v>
      </c>
      <c r="H54" s="148">
        <f>(F54*SazbaDPH1/100)+(G54*SazbaDPH2/100)</f>
        <v>0</v>
      </c>
      <c r="I54" s="148">
        <f>F54+G54+H54</f>
        <v>0</v>
      </c>
      <c r="J54" s="149" t="str">
        <f>IF(CenaCelkemVypocet=0,"",I54/CenaCelkemVypocet*100)</f>
        <v/>
      </c>
    </row>
    <row r="55" spans="1:10" ht="25.5" customHeight="1" x14ac:dyDescent="0.2">
      <c r="A55" s="134">
        <v>2</v>
      </c>
      <c r="B55" s="150" t="s">
        <v>70</v>
      </c>
      <c r="C55" s="151" t="s">
        <v>71</v>
      </c>
      <c r="D55" s="151"/>
      <c r="E55" s="151"/>
      <c r="F55" s="152">
        <f>'401 01 VO - II.část'!AE72</f>
        <v>0</v>
      </c>
      <c r="G55" s="153">
        <f>'401 01 VO - II.část'!AF72</f>
        <v>0</v>
      </c>
      <c r="H55" s="153">
        <f>(F55*SazbaDPH1/100)+(G55*SazbaDPH2/100)</f>
        <v>0</v>
      </c>
      <c r="I55" s="153">
        <f>F55+G55+H55</f>
        <v>0</v>
      </c>
      <c r="J55" s="154" t="str">
        <f>IF(CenaCelkemVypocet=0,"",I55/CenaCelkemVypocet*100)</f>
        <v/>
      </c>
    </row>
    <row r="56" spans="1:10" ht="25.5" customHeight="1" x14ac:dyDescent="0.2">
      <c r="A56" s="134">
        <v>3</v>
      </c>
      <c r="B56" s="155" t="s">
        <v>56</v>
      </c>
      <c r="C56" s="145" t="s">
        <v>72</v>
      </c>
      <c r="D56" s="145"/>
      <c r="E56" s="145"/>
      <c r="F56" s="156">
        <f>'401 01 VO - II.část'!AE72</f>
        <v>0</v>
      </c>
      <c r="G56" s="148">
        <f>'401 01 VO - II.část'!AF72</f>
        <v>0</v>
      </c>
      <c r="H56" s="148">
        <f>(F56*SazbaDPH1/100)+(G56*SazbaDPH2/100)</f>
        <v>0</v>
      </c>
      <c r="I56" s="148">
        <f>F56+G56+H56</f>
        <v>0</v>
      </c>
      <c r="J56" s="149" t="str">
        <f>IF(CenaCelkemVypocet=0,"",I56/CenaCelkemVypocet*100)</f>
        <v/>
      </c>
    </row>
    <row r="57" spans="1:10" ht="25.5" customHeight="1" x14ac:dyDescent="0.2">
      <c r="A57" s="134"/>
      <c r="B57" s="157" t="s">
        <v>73</v>
      </c>
      <c r="C57" s="158"/>
      <c r="D57" s="158"/>
      <c r="E57" s="159"/>
      <c r="F57" s="160">
        <f>SUMIF(A39:A56,"=1",F39:F56)</f>
        <v>0</v>
      </c>
      <c r="G57" s="161">
        <f>SUMIF(A39:A56,"=1",G39:G56)</f>
        <v>0</v>
      </c>
      <c r="H57" s="161">
        <f>SUMIF(A39:A56,"=1",H39:H56)</f>
        <v>0</v>
      </c>
      <c r="I57" s="161">
        <f>SUMIF(A39:A56,"=1",I39:I56)</f>
        <v>0</v>
      </c>
      <c r="J57" s="162">
        <f>SUMIF(A39:A56,"=1",J39:J56)</f>
        <v>0</v>
      </c>
    </row>
    <row r="59" spans="1:10" x14ac:dyDescent="0.2">
      <c r="A59" t="s">
        <v>75</v>
      </c>
      <c r="B59" t="s">
        <v>76</v>
      </c>
    </row>
    <row r="60" spans="1:10" x14ac:dyDescent="0.2">
      <c r="A60" t="s">
        <v>77</v>
      </c>
      <c r="B60" t="s">
        <v>78</v>
      </c>
    </row>
    <row r="61" spans="1:10" x14ac:dyDescent="0.2">
      <c r="A61" t="s">
        <v>79</v>
      </c>
      <c r="B61" t="s">
        <v>80</v>
      </c>
    </row>
    <row r="62" spans="1:10" x14ac:dyDescent="0.2">
      <c r="A62" t="s">
        <v>77</v>
      </c>
      <c r="B62" t="s">
        <v>81</v>
      </c>
    </row>
    <row r="63" spans="1:10" x14ac:dyDescent="0.2">
      <c r="A63" t="s">
        <v>79</v>
      </c>
      <c r="B63" t="s">
        <v>82</v>
      </c>
    </row>
    <row r="64" spans="1:10" x14ac:dyDescent="0.2">
      <c r="A64" t="s">
        <v>77</v>
      </c>
      <c r="B64" t="s">
        <v>83</v>
      </c>
    </row>
    <row r="65" spans="1:10" x14ac:dyDescent="0.2">
      <c r="A65" t="s">
        <v>79</v>
      </c>
      <c r="B65" t="s">
        <v>84</v>
      </c>
    </row>
    <row r="66" spans="1:10" x14ac:dyDescent="0.2">
      <c r="A66" t="s">
        <v>77</v>
      </c>
      <c r="B66" t="s">
        <v>85</v>
      </c>
    </row>
    <row r="67" spans="1:10" x14ac:dyDescent="0.2">
      <c r="A67" t="s">
        <v>79</v>
      </c>
      <c r="B67" t="s">
        <v>86</v>
      </c>
    </row>
    <row r="68" spans="1:10" x14ac:dyDescent="0.2">
      <c r="A68" t="s">
        <v>77</v>
      </c>
      <c r="B68" t="s">
        <v>87</v>
      </c>
    </row>
    <row r="69" spans="1:10" x14ac:dyDescent="0.2">
      <c r="A69" t="s">
        <v>79</v>
      </c>
      <c r="B69" t="s">
        <v>88</v>
      </c>
    </row>
    <row r="70" spans="1:10" x14ac:dyDescent="0.2">
      <c r="A70" t="s">
        <v>77</v>
      </c>
      <c r="B70" t="s">
        <v>89</v>
      </c>
    </row>
    <row r="71" spans="1:10" x14ac:dyDescent="0.2">
      <c r="A71" t="s">
        <v>79</v>
      </c>
      <c r="B71" t="s">
        <v>90</v>
      </c>
    </row>
    <row r="72" spans="1:10" x14ac:dyDescent="0.2">
      <c r="A72" t="s">
        <v>77</v>
      </c>
      <c r="B72" t="s">
        <v>91</v>
      </c>
    </row>
    <row r="73" spans="1:10" x14ac:dyDescent="0.2">
      <c r="A73" t="s">
        <v>79</v>
      </c>
      <c r="B73" t="s">
        <v>92</v>
      </c>
    </row>
    <row r="74" spans="1:10" x14ac:dyDescent="0.2">
      <c r="A74" t="s">
        <v>77</v>
      </c>
      <c r="B74" t="s">
        <v>93</v>
      </c>
    </row>
    <row r="75" spans="1:10" x14ac:dyDescent="0.2">
      <c r="A75" t="s">
        <v>79</v>
      </c>
      <c r="B75" t="s">
        <v>94</v>
      </c>
    </row>
    <row r="78" spans="1:10" ht="15.75" x14ac:dyDescent="0.25">
      <c r="B78" s="173" t="s">
        <v>95</v>
      </c>
    </row>
    <row r="80" spans="1:10" ht="25.5" customHeight="1" x14ac:dyDescent="0.2">
      <c r="A80" s="175"/>
      <c r="B80" s="178" t="s">
        <v>17</v>
      </c>
      <c r="C80" s="178" t="s">
        <v>5</v>
      </c>
      <c r="D80" s="179"/>
      <c r="E80" s="179"/>
      <c r="F80" s="180" t="s">
        <v>96</v>
      </c>
      <c r="G80" s="180"/>
      <c r="H80" s="180"/>
      <c r="I80" s="180" t="s">
        <v>29</v>
      </c>
      <c r="J80" s="180" t="s">
        <v>0</v>
      </c>
    </row>
    <row r="81" spans="1:10" ht="36.75" customHeight="1" x14ac:dyDescent="0.2">
      <c r="A81" s="176"/>
      <c r="B81" s="181" t="s">
        <v>97</v>
      </c>
      <c r="C81" s="182" t="s">
        <v>98</v>
      </c>
      <c r="D81" s="183"/>
      <c r="E81" s="183"/>
      <c r="F81" s="190" t="s">
        <v>24</v>
      </c>
      <c r="G81" s="191"/>
      <c r="H81" s="191"/>
      <c r="I81" s="191">
        <f>'01 01 Úpravy stáv. chodníku'!G8+'02 01 Novostavba chodníku'!G8+'03 01 Vjezd k bytovce'!G8+'04 01 Vjezd přes potok'!G8+'05 01 Lávka'!G8+'06 01 Most'!G8+'07 01 Úprava koryta potoka'!G8</f>
        <v>0</v>
      </c>
      <c r="J81" s="187" t="str">
        <f>IF(I103=0,"",I81/I103*100)</f>
        <v/>
      </c>
    </row>
    <row r="82" spans="1:10" ht="36.75" customHeight="1" x14ac:dyDescent="0.2">
      <c r="A82" s="176"/>
      <c r="B82" s="181" t="s">
        <v>99</v>
      </c>
      <c r="C82" s="182" t="s">
        <v>100</v>
      </c>
      <c r="D82" s="183"/>
      <c r="E82" s="183"/>
      <c r="F82" s="190" t="s">
        <v>24</v>
      </c>
      <c r="G82" s="191"/>
      <c r="H82" s="191"/>
      <c r="I82" s="191">
        <f>'01 01 Úpravy stáv. chodníku'!G51+'02 01 Novostavba chodníku'!G39+'04 01 Vjezd přes potok'!G20+'07 01 Úprava koryta potoka'!G25</f>
        <v>0</v>
      </c>
      <c r="J82" s="187" t="str">
        <f>IF(I103=0,"",I82/I103*100)</f>
        <v/>
      </c>
    </row>
    <row r="83" spans="1:10" ht="36.75" customHeight="1" x14ac:dyDescent="0.2">
      <c r="A83" s="176"/>
      <c r="B83" s="181" t="s">
        <v>101</v>
      </c>
      <c r="C83" s="182" t="s">
        <v>102</v>
      </c>
      <c r="D83" s="183"/>
      <c r="E83" s="183"/>
      <c r="F83" s="190" t="s">
        <v>24</v>
      </c>
      <c r="G83" s="191"/>
      <c r="H83" s="191"/>
      <c r="I83" s="191">
        <f>'01 01 Úpravy stáv. chodníku'!G60</f>
        <v>0</v>
      </c>
      <c r="J83" s="187" t="str">
        <f>IF(I103=0,"",I83/I103*100)</f>
        <v/>
      </c>
    </row>
    <row r="84" spans="1:10" ht="36.75" customHeight="1" x14ac:dyDescent="0.2">
      <c r="A84" s="176"/>
      <c r="B84" s="181" t="s">
        <v>103</v>
      </c>
      <c r="C84" s="182" t="s">
        <v>104</v>
      </c>
      <c r="D84" s="183"/>
      <c r="E84" s="183"/>
      <c r="F84" s="190" t="s">
        <v>24</v>
      </c>
      <c r="G84" s="191"/>
      <c r="H84" s="191"/>
      <c r="I84" s="191">
        <f>'01 01 Úpravy stáv. chodníku'!G68+'02 01 Novostavba chodníku'!G53+'05 01 Lávka'!G29+'06 01 Most'!G33</f>
        <v>0</v>
      </c>
      <c r="J84" s="187" t="str">
        <f>IF(I103=0,"",I84/I103*100)</f>
        <v/>
      </c>
    </row>
    <row r="85" spans="1:10" ht="36.75" customHeight="1" x14ac:dyDescent="0.2">
      <c r="A85" s="176"/>
      <c r="B85" s="181" t="s">
        <v>105</v>
      </c>
      <c r="C85" s="182" t="s">
        <v>106</v>
      </c>
      <c r="D85" s="183"/>
      <c r="E85" s="183"/>
      <c r="F85" s="190" t="s">
        <v>24</v>
      </c>
      <c r="G85" s="191"/>
      <c r="H85" s="191"/>
      <c r="I85" s="191">
        <f>'01 01 Úpravy stáv. chodníku'!G76+'02 01 Novostavba chodníku'!G59+'03 01 Vjezd k bytovce'!G33+'04 01 Vjezd přes potok'!G29</f>
        <v>0</v>
      </c>
      <c r="J85" s="187" t="str">
        <f>IF(I103=0,"",I85/I103*100)</f>
        <v/>
      </c>
    </row>
    <row r="86" spans="1:10" ht="36.75" customHeight="1" x14ac:dyDescent="0.2">
      <c r="A86" s="176"/>
      <c r="B86" s="181" t="s">
        <v>107</v>
      </c>
      <c r="C86" s="182" t="s">
        <v>108</v>
      </c>
      <c r="D86" s="183"/>
      <c r="E86" s="183"/>
      <c r="F86" s="190" t="s">
        <v>24</v>
      </c>
      <c r="G86" s="191"/>
      <c r="H86" s="191"/>
      <c r="I86" s="191">
        <f>'01 01 Úpravy stáv. chodníku'!G79</f>
        <v>0</v>
      </c>
      <c r="J86" s="187" t="str">
        <f>IF(I103=0,"",I86/I103*100)</f>
        <v/>
      </c>
    </row>
    <row r="87" spans="1:10" ht="36.75" customHeight="1" x14ac:dyDescent="0.2">
      <c r="A87" s="176"/>
      <c r="B87" s="181" t="s">
        <v>109</v>
      </c>
      <c r="C87" s="182" t="s">
        <v>110</v>
      </c>
      <c r="D87" s="183"/>
      <c r="E87" s="183"/>
      <c r="F87" s="190" t="s">
        <v>24</v>
      </c>
      <c r="G87" s="191"/>
      <c r="H87" s="191"/>
      <c r="I87" s="191">
        <f>'05 01 Lávka'!G38+'06 01 Most'!G42</f>
        <v>0</v>
      </c>
      <c r="J87" s="187" t="str">
        <f>IF(I103=0,"",I87/I103*100)</f>
        <v/>
      </c>
    </row>
    <row r="88" spans="1:10" ht="36.75" customHeight="1" x14ac:dyDescent="0.2">
      <c r="A88" s="176"/>
      <c r="B88" s="181" t="s">
        <v>111</v>
      </c>
      <c r="C88" s="182" t="s">
        <v>112</v>
      </c>
      <c r="D88" s="183"/>
      <c r="E88" s="183"/>
      <c r="F88" s="190" t="s">
        <v>24</v>
      </c>
      <c r="G88" s="191"/>
      <c r="H88" s="191"/>
      <c r="I88" s="191">
        <f>'01 01 Úpravy stáv. chodníku'!G90+'02 01 Novostavba chodníku'!G62+'03 01 Vjezd k bytovce'!G36+'04 01 Vjezd přes potok'!G32</f>
        <v>0</v>
      </c>
      <c r="J88" s="187" t="str">
        <f>IF(I103=0,"",I88/I103*100)</f>
        <v/>
      </c>
    </row>
    <row r="89" spans="1:10" ht="36.75" customHeight="1" x14ac:dyDescent="0.2">
      <c r="A89" s="176"/>
      <c r="B89" s="181" t="s">
        <v>113</v>
      </c>
      <c r="C89" s="182" t="s">
        <v>114</v>
      </c>
      <c r="D89" s="183"/>
      <c r="E89" s="183"/>
      <c r="F89" s="190" t="s">
        <v>24</v>
      </c>
      <c r="G89" s="191"/>
      <c r="H89" s="191"/>
      <c r="I89" s="191">
        <f>'01 01 Úpravy stáv. chodníku'!G100+'02 01 Novostavba chodníku'!G72+'03 01 Vjezd k bytovce'!G39</f>
        <v>0</v>
      </c>
      <c r="J89" s="187" t="str">
        <f>IF(I103=0,"",I89/I103*100)</f>
        <v/>
      </c>
    </row>
    <row r="90" spans="1:10" ht="36.75" customHeight="1" x14ac:dyDescent="0.2">
      <c r="A90" s="176"/>
      <c r="B90" s="181" t="s">
        <v>115</v>
      </c>
      <c r="C90" s="182" t="s">
        <v>116</v>
      </c>
      <c r="D90" s="183"/>
      <c r="E90" s="183"/>
      <c r="F90" s="190" t="s">
        <v>24</v>
      </c>
      <c r="G90" s="191"/>
      <c r="H90" s="191"/>
      <c r="I90" s="191">
        <f>'01 01 Úpravy stáv. chodníku'!G106+'02 01 Novostavba chodníku'!G78+'02 01 Novostavba chodníku'!G108+'05 01 Lávka'!G50+'06 01 Most'!G44+'07 01 Úprava koryta potoka'!G34</f>
        <v>0</v>
      </c>
      <c r="J90" s="187" t="str">
        <f>IF(I103=0,"",I90/I103*100)</f>
        <v/>
      </c>
    </row>
    <row r="91" spans="1:10" ht="36.75" customHeight="1" x14ac:dyDescent="0.2">
      <c r="A91" s="176"/>
      <c r="B91" s="181" t="s">
        <v>117</v>
      </c>
      <c r="C91" s="182" t="s">
        <v>118</v>
      </c>
      <c r="D91" s="183"/>
      <c r="E91" s="183"/>
      <c r="F91" s="190" t="s">
        <v>24</v>
      </c>
      <c r="G91" s="191"/>
      <c r="H91" s="191"/>
      <c r="I91" s="191">
        <f>'02 01 Novostavba chodníku'!G83</f>
        <v>0</v>
      </c>
      <c r="J91" s="187" t="str">
        <f>IF(I103=0,"",I91/I103*100)</f>
        <v/>
      </c>
    </row>
    <row r="92" spans="1:10" ht="36.75" customHeight="1" x14ac:dyDescent="0.2">
      <c r="A92" s="176"/>
      <c r="B92" s="181" t="s">
        <v>119</v>
      </c>
      <c r="C92" s="182" t="s">
        <v>120</v>
      </c>
      <c r="D92" s="183"/>
      <c r="E92" s="183"/>
      <c r="F92" s="190" t="s">
        <v>24</v>
      </c>
      <c r="G92" s="191"/>
      <c r="H92" s="191"/>
      <c r="I92" s="191">
        <f>'02 01 Novostavba chodníku'!G101</f>
        <v>0</v>
      </c>
      <c r="J92" s="187" t="str">
        <f>IF(I103=0,"",I92/I103*100)</f>
        <v/>
      </c>
    </row>
    <row r="93" spans="1:10" ht="36.75" customHeight="1" x14ac:dyDescent="0.2">
      <c r="A93" s="176"/>
      <c r="B93" s="181" t="s">
        <v>121</v>
      </c>
      <c r="C93" s="182" t="s">
        <v>122</v>
      </c>
      <c r="D93" s="183"/>
      <c r="E93" s="183"/>
      <c r="F93" s="190" t="s">
        <v>24</v>
      </c>
      <c r="G93" s="191"/>
      <c r="H93" s="191"/>
      <c r="I93" s="191">
        <f>'01 01 Úpravy stáv. chodníku'!G112+'02 01 Novostavba chodníku'!G110+'03 01 Vjezd k bytovce'!G45</f>
        <v>0</v>
      </c>
      <c r="J93" s="187" t="str">
        <f>IF(I103=0,"",I93/I103*100)</f>
        <v/>
      </c>
    </row>
    <row r="94" spans="1:10" ht="36.75" customHeight="1" x14ac:dyDescent="0.2">
      <c r="A94" s="176"/>
      <c r="B94" s="181" t="s">
        <v>123</v>
      </c>
      <c r="C94" s="182" t="s">
        <v>124</v>
      </c>
      <c r="D94" s="183"/>
      <c r="E94" s="183"/>
      <c r="F94" s="190" t="s">
        <v>24</v>
      </c>
      <c r="G94" s="191"/>
      <c r="H94" s="191"/>
      <c r="I94" s="191">
        <f>'01 01 Úpravy stáv. chodníku'!G125+'05 01 Lávka'!G55</f>
        <v>0</v>
      </c>
      <c r="J94" s="187" t="str">
        <f>IF(I103=0,"",I94/I103*100)</f>
        <v/>
      </c>
    </row>
    <row r="95" spans="1:10" ht="36.75" customHeight="1" x14ac:dyDescent="0.2">
      <c r="A95" s="176"/>
      <c r="B95" s="181" t="s">
        <v>125</v>
      </c>
      <c r="C95" s="182" t="s">
        <v>126</v>
      </c>
      <c r="D95" s="183"/>
      <c r="E95" s="183"/>
      <c r="F95" s="190" t="s">
        <v>24</v>
      </c>
      <c r="G95" s="191"/>
      <c r="H95" s="191"/>
      <c r="I95" s="191">
        <f>'01 01 Úpravy stáv. chodníku'!G131+'02 01 Novostavba chodníku'!G124+'03 01 Vjezd k bytovce'!G51+'04 01 Vjezd přes potok'!G35+'05 01 Lávka'!G57+'06 01 Most'!G50</f>
        <v>0</v>
      </c>
      <c r="J95" s="187" t="str">
        <f>IF(I103=0,"",I95/I103*100)</f>
        <v/>
      </c>
    </row>
    <row r="96" spans="1:10" ht="36.75" customHeight="1" x14ac:dyDescent="0.2">
      <c r="A96" s="176"/>
      <c r="B96" s="181" t="s">
        <v>127</v>
      </c>
      <c r="C96" s="182" t="s">
        <v>128</v>
      </c>
      <c r="D96" s="183"/>
      <c r="E96" s="183"/>
      <c r="F96" s="190" t="s">
        <v>25</v>
      </c>
      <c r="G96" s="191"/>
      <c r="H96" s="191"/>
      <c r="I96" s="191">
        <f>'01 01 Úpravy stáv. chodníku'!G134+'05 01 Lávka'!G60+'06 01 Most'!G53</f>
        <v>0</v>
      </c>
      <c r="J96" s="187" t="str">
        <f>IF(I103=0,"",I96/I103*100)</f>
        <v/>
      </c>
    </row>
    <row r="97" spans="1:10" ht="36.75" customHeight="1" x14ac:dyDescent="0.2">
      <c r="A97" s="176"/>
      <c r="B97" s="181" t="s">
        <v>129</v>
      </c>
      <c r="C97" s="182" t="s">
        <v>130</v>
      </c>
      <c r="D97" s="183"/>
      <c r="E97" s="183"/>
      <c r="F97" s="190" t="s">
        <v>26</v>
      </c>
      <c r="G97" s="191"/>
      <c r="H97" s="191"/>
      <c r="I97" s="191">
        <f>'401 01 VO - II.část'!G8</f>
        <v>0</v>
      </c>
      <c r="J97" s="187" t="str">
        <f>IF(I103=0,"",I97/I103*100)</f>
        <v/>
      </c>
    </row>
    <row r="98" spans="1:10" ht="36.75" customHeight="1" x14ac:dyDescent="0.2">
      <c r="A98" s="176"/>
      <c r="B98" s="181" t="s">
        <v>131</v>
      </c>
      <c r="C98" s="182" t="s">
        <v>132</v>
      </c>
      <c r="D98" s="183"/>
      <c r="E98" s="183"/>
      <c r="F98" s="190" t="s">
        <v>26</v>
      </c>
      <c r="G98" s="191"/>
      <c r="H98" s="191"/>
      <c r="I98" s="191">
        <f>'401 01 VO - II.část'!G24</f>
        <v>0</v>
      </c>
      <c r="J98" s="187" t="str">
        <f>IF(I103=0,"",I98/I103*100)</f>
        <v/>
      </c>
    </row>
    <row r="99" spans="1:10" ht="36.75" customHeight="1" x14ac:dyDescent="0.2">
      <c r="A99" s="176"/>
      <c r="B99" s="181" t="s">
        <v>133</v>
      </c>
      <c r="C99" s="182" t="s">
        <v>134</v>
      </c>
      <c r="D99" s="183"/>
      <c r="E99" s="183"/>
      <c r="F99" s="190" t="s">
        <v>26</v>
      </c>
      <c r="G99" s="191"/>
      <c r="H99" s="191"/>
      <c r="I99" s="191">
        <f>'401 01 VO - II.část'!G41</f>
        <v>0</v>
      </c>
      <c r="J99" s="187" t="str">
        <f>IF(I103=0,"",I99/I103*100)</f>
        <v/>
      </c>
    </row>
    <row r="100" spans="1:10" ht="36.75" customHeight="1" x14ac:dyDescent="0.2">
      <c r="A100" s="176"/>
      <c r="B100" s="181" t="s">
        <v>135</v>
      </c>
      <c r="C100" s="182" t="s">
        <v>136</v>
      </c>
      <c r="D100" s="183"/>
      <c r="E100" s="183"/>
      <c r="F100" s="190" t="s">
        <v>26</v>
      </c>
      <c r="G100" s="191"/>
      <c r="H100" s="191"/>
      <c r="I100" s="191">
        <f>'401 01 VO - II.část'!G57</f>
        <v>0</v>
      </c>
      <c r="J100" s="187" t="str">
        <f>IF(I103=0,"",I100/I103*100)</f>
        <v/>
      </c>
    </row>
    <row r="101" spans="1:10" ht="36.75" customHeight="1" x14ac:dyDescent="0.2">
      <c r="A101" s="176"/>
      <c r="B101" s="181" t="s">
        <v>137</v>
      </c>
      <c r="C101" s="182" t="s">
        <v>27</v>
      </c>
      <c r="D101" s="183"/>
      <c r="E101" s="183"/>
      <c r="F101" s="190" t="s">
        <v>137</v>
      </c>
      <c r="G101" s="191"/>
      <c r="H101" s="191"/>
      <c r="I101" s="191">
        <f>'01 01 Úpravy stáv. chodníku'!G141+'02 01 Novostavba chodníku'!G127+'03 01 Vjezd k bytovce'!G54+'04 01 Vjezd přes potok'!G37+'05 01 Lávka'!G64+'06 01 Most'!G57+'07 01 Úprava koryta potoka'!G39+'401 01 VO - II.část'!G69</f>
        <v>0</v>
      </c>
      <c r="J101" s="187" t="str">
        <f>IF(I103=0,"",I101/I103*100)</f>
        <v/>
      </c>
    </row>
    <row r="102" spans="1:10" ht="36.75" customHeight="1" x14ac:dyDescent="0.2">
      <c r="A102" s="176"/>
      <c r="B102" s="181" t="s">
        <v>138</v>
      </c>
      <c r="C102" s="182" t="s">
        <v>28</v>
      </c>
      <c r="D102" s="183"/>
      <c r="E102" s="183"/>
      <c r="F102" s="190" t="s">
        <v>138</v>
      </c>
      <c r="G102" s="191"/>
      <c r="H102" s="191"/>
      <c r="I102" s="191">
        <f>'01 01 Úpravy stáv. chodníku'!G144+'02 01 Novostavba chodníku'!G130+'03 01 Vjezd k bytovce'!G57+'04 01 Vjezd přes potok'!G40+'05 01 Lávka'!G67+'06 01 Most'!G60+'07 01 Úprava koryta potoka'!G42</f>
        <v>0</v>
      </c>
      <c r="J102" s="187" t="str">
        <f>IF(I103=0,"",I102/I103*100)</f>
        <v/>
      </c>
    </row>
    <row r="103" spans="1:10" ht="25.5" customHeight="1" x14ac:dyDescent="0.2">
      <c r="A103" s="177"/>
      <c r="B103" s="184" t="s">
        <v>1</v>
      </c>
      <c r="C103" s="185"/>
      <c r="D103" s="186"/>
      <c r="E103" s="186"/>
      <c r="F103" s="192"/>
      <c r="G103" s="193"/>
      <c r="H103" s="193"/>
      <c r="I103" s="193">
        <f>SUM(I81:I102)</f>
        <v>0</v>
      </c>
      <c r="J103" s="188">
        <f>SUM(J81:J102)</f>
        <v>0</v>
      </c>
    </row>
    <row r="104" spans="1:10" x14ac:dyDescent="0.2">
      <c r="F104" s="133"/>
      <c r="G104" s="133"/>
      <c r="H104" s="133"/>
      <c r="I104" s="133"/>
      <c r="J104" s="189"/>
    </row>
    <row r="105" spans="1:10" x14ac:dyDescent="0.2">
      <c r="F105" s="133"/>
      <c r="G105" s="133"/>
      <c r="H105" s="133"/>
      <c r="I105" s="133"/>
      <c r="J105" s="189"/>
    </row>
    <row r="106" spans="1:10" x14ac:dyDescent="0.2">
      <c r="F106" s="133"/>
      <c r="G106" s="133"/>
      <c r="H106" s="133"/>
      <c r="I106" s="133"/>
      <c r="J106" s="189"/>
    </row>
  </sheetData>
  <sheetProtection algorithmName="SHA-512" hashValue="rq3JEgu2PHNf2UE+fNri4EtZ4i3R3wUeBMU7rj81hWJMBMj88nQcDY2cNPQq2XLUaifMRmtAyb5ZBIedQDebhw==" saltValue="x2rP7S1B5xGZGlgwxxCm+A==" spinCount="100000" sheet="1" formatRows="0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82">
    <mergeCell ref="C102:E102"/>
    <mergeCell ref="C97:E97"/>
    <mergeCell ref="C98:E98"/>
    <mergeCell ref="C99:E99"/>
    <mergeCell ref="C100:E100"/>
    <mergeCell ref="C101:E101"/>
    <mergeCell ref="C92:E92"/>
    <mergeCell ref="C93:E93"/>
    <mergeCell ref="C94:E94"/>
    <mergeCell ref="C95:E95"/>
    <mergeCell ref="C96:E96"/>
    <mergeCell ref="C87:E87"/>
    <mergeCell ref="C88:E88"/>
    <mergeCell ref="C89:E89"/>
    <mergeCell ref="C90:E90"/>
    <mergeCell ref="C91:E91"/>
    <mergeCell ref="C82:E82"/>
    <mergeCell ref="C83:E83"/>
    <mergeCell ref="C84:E84"/>
    <mergeCell ref="C85:E85"/>
    <mergeCell ref="C86:E86"/>
    <mergeCell ref="C54:E54"/>
    <mergeCell ref="C55:E55"/>
    <mergeCell ref="C56:E56"/>
    <mergeCell ref="B57:E57"/>
    <mergeCell ref="C81:E81"/>
    <mergeCell ref="C49:E49"/>
    <mergeCell ref="C50:E50"/>
    <mergeCell ref="C51:E51"/>
    <mergeCell ref="C52:E52"/>
    <mergeCell ref="C53:E53"/>
    <mergeCell ref="C44:E44"/>
    <mergeCell ref="C45:E45"/>
    <mergeCell ref="C46:E46"/>
    <mergeCell ref="C47:E47"/>
    <mergeCell ref="C48:E48"/>
    <mergeCell ref="C39:E39"/>
    <mergeCell ref="C40:E40"/>
    <mergeCell ref="C41:E41"/>
    <mergeCell ref="C42:E42"/>
    <mergeCell ref="C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75" max="16383" man="1"/>
  </row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100" t="s">
        <v>6</v>
      </c>
      <c r="B1" s="100"/>
      <c r="C1" s="101"/>
      <c r="D1" s="100"/>
      <c r="E1" s="100"/>
      <c r="F1" s="100"/>
      <c r="G1" s="100"/>
    </row>
    <row r="2" spans="1:7" ht="24.95" customHeight="1" x14ac:dyDescent="0.2">
      <c r="A2" s="50" t="s">
        <v>7</v>
      </c>
      <c r="B2" s="49"/>
      <c r="C2" s="102"/>
      <c r="D2" s="102"/>
      <c r="E2" s="102"/>
      <c r="F2" s="102"/>
      <c r="G2" s="103"/>
    </row>
    <row r="3" spans="1:7" ht="24.95" customHeight="1" x14ac:dyDescent="0.2">
      <c r="A3" s="50" t="s">
        <v>8</v>
      </c>
      <c r="B3" s="49"/>
      <c r="C3" s="102"/>
      <c r="D3" s="102"/>
      <c r="E3" s="102"/>
      <c r="F3" s="102"/>
      <c r="G3" s="103"/>
    </row>
    <row r="4" spans="1:7" ht="24.95" customHeight="1" x14ac:dyDescent="0.2">
      <c r="A4" s="50" t="s">
        <v>9</v>
      </c>
      <c r="B4" s="49"/>
      <c r="C4" s="102"/>
      <c r="D4" s="102"/>
      <c r="E4" s="102"/>
      <c r="F4" s="102"/>
      <c r="G4" s="103"/>
    </row>
    <row r="5" spans="1:7" x14ac:dyDescent="0.2">
      <c r="B5" s="4"/>
      <c r="C5" s="5"/>
      <c r="D5" s="6"/>
    </row>
  </sheetData>
  <sheetProtection algorithmName="SHA-512" hashValue="+Spl9MZSHI5X8SnLKr4QzLFpF+ItBRQifM17OW/CVlhAhTRpxu4pBJbQP9nlivSw2KijbuDIvQ5Dpq6UYjMhTg==" saltValue="Fnh90vO+yUnFT5CwiORjmg==" spinCount="100000" sheet="1" formatRows="0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BAFA0-00FA-46A6-8083-C52D19547CE2}">
  <sheetPr>
    <tabColor rgb="FFFF0000"/>
    <outlinePr summaryBelow="0"/>
  </sheetPr>
  <dimension ref="A1:BH4995"/>
  <sheetViews>
    <sheetView workbookViewId="0">
      <pane ySplit="7" topLeftCell="A116" activePane="bottomLeft" state="frozen"/>
      <selection pane="bottomLeft" activeCell="C38" sqref="C38:G38"/>
    </sheetView>
  </sheetViews>
  <sheetFormatPr defaultRowHeight="12.75" outlineLevelRow="2" x14ac:dyDescent="0.2"/>
  <cols>
    <col min="1" max="1" width="3.42578125" customWidth="1"/>
    <col min="2" max="2" width="12.5703125" style="174" customWidth="1"/>
    <col min="3" max="3" width="63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5" t="s">
        <v>139</v>
      </c>
      <c r="B1" s="195"/>
      <c r="C1" s="195"/>
      <c r="D1" s="195"/>
      <c r="E1" s="195"/>
      <c r="F1" s="195"/>
      <c r="G1" s="195"/>
      <c r="AG1" t="s">
        <v>140</v>
      </c>
    </row>
    <row r="2" spans="1:60" ht="24.95" customHeight="1" x14ac:dyDescent="0.2">
      <c r="A2" s="196" t="s">
        <v>7</v>
      </c>
      <c r="B2" s="49" t="s">
        <v>41</v>
      </c>
      <c r="C2" s="199" t="s">
        <v>42</v>
      </c>
      <c r="D2" s="197"/>
      <c r="E2" s="197"/>
      <c r="F2" s="197"/>
      <c r="G2" s="198"/>
      <c r="AG2" t="s">
        <v>141</v>
      </c>
    </row>
    <row r="3" spans="1:60" ht="24.95" customHeight="1" x14ac:dyDescent="0.2">
      <c r="A3" s="196" t="s">
        <v>8</v>
      </c>
      <c r="B3" s="49" t="s">
        <v>56</v>
      </c>
      <c r="C3" s="199" t="s">
        <v>57</v>
      </c>
      <c r="D3" s="197"/>
      <c r="E3" s="197"/>
      <c r="F3" s="197"/>
      <c r="G3" s="198"/>
      <c r="AC3" s="174" t="s">
        <v>141</v>
      </c>
      <c r="AG3" t="s">
        <v>142</v>
      </c>
    </row>
    <row r="4" spans="1:60" ht="24.95" customHeight="1" x14ac:dyDescent="0.2">
      <c r="A4" s="200" t="s">
        <v>9</v>
      </c>
      <c r="B4" s="201" t="s">
        <v>56</v>
      </c>
      <c r="C4" s="202" t="s">
        <v>57</v>
      </c>
      <c r="D4" s="203"/>
      <c r="E4" s="203"/>
      <c r="F4" s="203"/>
      <c r="G4" s="204"/>
      <c r="AG4" t="s">
        <v>143</v>
      </c>
    </row>
    <row r="5" spans="1:60" x14ac:dyDescent="0.2">
      <c r="D5" s="10"/>
    </row>
    <row r="6" spans="1:60" ht="38.25" x14ac:dyDescent="0.2">
      <c r="A6" s="206" t="s">
        <v>144</v>
      </c>
      <c r="B6" s="208" t="s">
        <v>145</v>
      </c>
      <c r="C6" s="208" t="s">
        <v>146</v>
      </c>
      <c r="D6" s="207" t="s">
        <v>147</v>
      </c>
      <c r="E6" s="206" t="s">
        <v>148</v>
      </c>
      <c r="F6" s="205" t="s">
        <v>149</v>
      </c>
      <c r="G6" s="206" t="s">
        <v>29</v>
      </c>
      <c r="H6" s="209" t="s">
        <v>30</v>
      </c>
      <c r="I6" s="209" t="s">
        <v>150</v>
      </c>
      <c r="J6" s="209" t="s">
        <v>31</v>
      </c>
      <c r="K6" s="209" t="s">
        <v>151</v>
      </c>
      <c r="L6" s="209" t="s">
        <v>152</v>
      </c>
      <c r="M6" s="209" t="s">
        <v>153</v>
      </c>
      <c r="N6" s="209" t="s">
        <v>154</v>
      </c>
      <c r="O6" s="209" t="s">
        <v>155</v>
      </c>
      <c r="P6" s="209" t="s">
        <v>156</v>
      </c>
      <c r="Q6" s="209" t="s">
        <v>157</v>
      </c>
      <c r="R6" s="209" t="s">
        <v>158</v>
      </c>
      <c r="S6" s="209" t="s">
        <v>159</v>
      </c>
      <c r="T6" s="209" t="s">
        <v>160</v>
      </c>
      <c r="U6" s="209" t="s">
        <v>161</v>
      </c>
      <c r="V6" s="209" t="s">
        <v>162</v>
      </c>
      <c r="W6" s="209" t="s">
        <v>163</v>
      </c>
      <c r="X6" s="209" t="s">
        <v>164</v>
      </c>
      <c r="Y6" s="209" t="s">
        <v>165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">
      <c r="A8" s="222" t="s">
        <v>166</v>
      </c>
      <c r="B8" s="223" t="s">
        <v>97</v>
      </c>
      <c r="C8" s="245" t="s">
        <v>98</v>
      </c>
      <c r="D8" s="224"/>
      <c r="E8" s="225"/>
      <c r="F8" s="226"/>
      <c r="G8" s="226">
        <f>SUMIF(AG9:AG50,"&lt;&gt;NOR",G9:G50)</f>
        <v>0</v>
      </c>
      <c r="H8" s="226"/>
      <c r="I8" s="226">
        <f>SUM(I9:I50)</f>
        <v>0</v>
      </c>
      <c r="J8" s="226"/>
      <c r="K8" s="226">
        <f>SUM(K9:K50)</f>
        <v>0</v>
      </c>
      <c r="L8" s="226"/>
      <c r="M8" s="226">
        <f>SUM(M9:M50)</f>
        <v>0</v>
      </c>
      <c r="N8" s="225"/>
      <c r="O8" s="225">
        <f>SUM(O9:O50)</f>
        <v>0</v>
      </c>
      <c r="P8" s="225"/>
      <c r="Q8" s="225">
        <f>SUM(Q9:Q50)</f>
        <v>149.07000000000002</v>
      </c>
      <c r="R8" s="226"/>
      <c r="S8" s="226"/>
      <c r="T8" s="227"/>
      <c r="U8" s="221"/>
      <c r="V8" s="221">
        <f>SUM(V9:V50)</f>
        <v>241.84000000000003</v>
      </c>
      <c r="W8" s="221"/>
      <c r="X8" s="221"/>
      <c r="Y8" s="221"/>
      <c r="AG8" t="s">
        <v>167</v>
      </c>
    </row>
    <row r="9" spans="1:60" outlineLevel="1" x14ac:dyDescent="0.2">
      <c r="A9" s="229">
        <v>1</v>
      </c>
      <c r="B9" s="230" t="s">
        <v>168</v>
      </c>
      <c r="C9" s="246" t="s">
        <v>169</v>
      </c>
      <c r="D9" s="231" t="s">
        <v>170</v>
      </c>
      <c r="E9" s="232">
        <v>183</v>
      </c>
      <c r="F9" s="233"/>
      <c r="G9" s="234">
        <f>ROUND(E9*F9,2)</f>
        <v>0</v>
      </c>
      <c r="H9" s="233"/>
      <c r="I9" s="234">
        <f>ROUND(E9*H9,2)</f>
        <v>0</v>
      </c>
      <c r="J9" s="233"/>
      <c r="K9" s="234">
        <f>ROUND(E9*J9,2)</f>
        <v>0</v>
      </c>
      <c r="L9" s="234">
        <v>21</v>
      </c>
      <c r="M9" s="234">
        <f>G9*(1+L9/100)</f>
        <v>0</v>
      </c>
      <c r="N9" s="232">
        <v>0</v>
      </c>
      <c r="O9" s="232">
        <f>ROUND(E9*N9,2)</f>
        <v>0</v>
      </c>
      <c r="P9" s="232">
        <v>0</v>
      </c>
      <c r="Q9" s="232">
        <f>ROUND(E9*P9,2)</f>
        <v>0</v>
      </c>
      <c r="R9" s="234" t="s">
        <v>171</v>
      </c>
      <c r="S9" s="234" t="s">
        <v>172</v>
      </c>
      <c r="T9" s="235" t="s">
        <v>173</v>
      </c>
      <c r="U9" s="220">
        <v>3.6999999999999998E-2</v>
      </c>
      <c r="V9" s="220">
        <f>ROUND(E9*U9,2)</f>
        <v>6.77</v>
      </c>
      <c r="W9" s="220"/>
      <c r="X9" s="220" t="s">
        <v>174</v>
      </c>
      <c r="Y9" s="220" t="s">
        <v>175</v>
      </c>
      <c r="Z9" s="210"/>
      <c r="AA9" s="210"/>
      <c r="AB9" s="210"/>
      <c r="AC9" s="210"/>
      <c r="AD9" s="210"/>
      <c r="AE9" s="210"/>
      <c r="AF9" s="210"/>
      <c r="AG9" s="210" t="s">
        <v>176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2" x14ac:dyDescent="0.2">
      <c r="A10" s="217"/>
      <c r="B10" s="218"/>
      <c r="C10" s="247" t="s">
        <v>177</v>
      </c>
      <c r="D10" s="236"/>
      <c r="E10" s="236"/>
      <c r="F10" s="236"/>
      <c r="G10" s="236"/>
      <c r="H10" s="220"/>
      <c r="I10" s="220"/>
      <c r="J10" s="220"/>
      <c r="K10" s="220"/>
      <c r="L10" s="220"/>
      <c r="M10" s="220"/>
      <c r="N10" s="219"/>
      <c r="O10" s="219"/>
      <c r="P10" s="219"/>
      <c r="Q10" s="219"/>
      <c r="R10" s="220"/>
      <c r="S10" s="220"/>
      <c r="T10" s="220"/>
      <c r="U10" s="220"/>
      <c r="V10" s="220"/>
      <c r="W10" s="220"/>
      <c r="X10" s="220"/>
      <c r="Y10" s="220"/>
      <c r="Z10" s="210"/>
      <c r="AA10" s="210"/>
      <c r="AB10" s="210"/>
      <c r="AC10" s="210"/>
      <c r="AD10" s="210"/>
      <c r="AE10" s="210"/>
      <c r="AF10" s="210"/>
      <c r="AG10" s="210" t="s">
        <v>178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ht="22.5" outlineLevel="1" x14ac:dyDescent="0.2">
      <c r="A11" s="237">
        <v>2</v>
      </c>
      <c r="B11" s="238" t="s">
        <v>179</v>
      </c>
      <c r="C11" s="248" t="s">
        <v>180</v>
      </c>
      <c r="D11" s="239" t="s">
        <v>181</v>
      </c>
      <c r="E11" s="240">
        <v>91.1</v>
      </c>
      <c r="F11" s="241"/>
      <c r="G11" s="242">
        <f>ROUND(E11*F11,2)</f>
        <v>0</v>
      </c>
      <c r="H11" s="241"/>
      <c r="I11" s="242">
        <f>ROUND(E11*H11,2)</f>
        <v>0</v>
      </c>
      <c r="J11" s="241"/>
      <c r="K11" s="242">
        <f>ROUND(E11*J11,2)</f>
        <v>0</v>
      </c>
      <c r="L11" s="242">
        <v>21</v>
      </c>
      <c r="M11" s="242">
        <f>G11*(1+L11/100)</f>
        <v>0</v>
      </c>
      <c r="N11" s="240">
        <v>0</v>
      </c>
      <c r="O11" s="240">
        <f>ROUND(E11*N11,2)</f>
        <v>0</v>
      </c>
      <c r="P11" s="240">
        <v>0.19800000000000001</v>
      </c>
      <c r="Q11" s="240">
        <f>ROUND(E11*P11,2)</f>
        <v>18.04</v>
      </c>
      <c r="R11" s="242" t="s">
        <v>171</v>
      </c>
      <c r="S11" s="242" t="s">
        <v>172</v>
      </c>
      <c r="T11" s="243" t="s">
        <v>173</v>
      </c>
      <c r="U11" s="220">
        <v>6.4600000000000005E-2</v>
      </c>
      <c r="V11" s="220">
        <f>ROUND(E11*U11,2)</f>
        <v>5.89</v>
      </c>
      <c r="W11" s="220"/>
      <c r="X11" s="220" t="s">
        <v>174</v>
      </c>
      <c r="Y11" s="220" t="s">
        <v>175</v>
      </c>
      <c r="Z11" s="210"/>
      <c r="AA11" s="210"/>
      <c r="AB11" s="210"/>
      <c r="AC11" s="210"/>
      <c r="AD11" s="210"/>
      <c r="AE11" s="210"/>
      <c r="AF11" s="210"/>
      <c r="AG11" s="210" t="s">
        <v>176</v>
      </c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ht="22.5" outlineLevel="1" x14ac:dyDescent="0.2">
      <c r="A12" s="229">
        <v>3</v>
      </c>
      <c r="B12" s="230" t="s">
        <v>182</v>
      </c>
      <c r="C12" s="246" t="s">
        <v>183</v>
      </c>
      <c r="D12" s="231" t="s">
        <v>181</v>
      </c>
      <c r="E12" s="232">
        <v>243</v>
      </c>
      <c r="F12" s="233"/>
      <c r="G12" s="234">
        <f>ROUND(E12*F12,2)</f>
        <v>0</v>
      </c>
      <c r="H12" s="233"/>
      <c r="I12" s="234">
        <f>ROUND(E12*H12,2)</f>
        <v>0</v>
      </c>
      <c r="J12" s="233"/>
      <c r="K12" s="234">
        <f>ROUND(E12*J12,2)</f>
        <v>0</v>
      </c>
      <c r="L12" s="234">
        <v>21</v>
      </c>
      <c r="M12" s="234">
        <f>G12*(1+L12/100)</f>
        <v>0</v>
      </c>
      <c r="N12" s="232">
        <v>0</v>
      </c>
      <c r="O12" s="232">
        <f>ROUND(E12*N12,2)</f>
        <v>0</v>
      </c>
      <c r="P12" s="232">
        <v>0.22500000000000001</v>
      </c>
      <c r="Q12" s="232">
        <f>ROUND(E12*P12,2)</f>
        <v>54.68</v>
      </c>
      <c r="R12" s="234" t="s">
        <v>171</v>
      </c>
      <c r="S12" s="234" t="s">
        <v>172</v>
      </c>
      <c r="T12" s="235" t="s">
        <v>173</v>
      </c>
      <c r="U12" s="220">
        <v>0.14199999999999999</v>
      </c>
      <c r="V12" s="220">
        <f>ROUND(E12*U12,2)</f>
        <v>34.51</v>
      </c>
      <c r="W12" s="220"/>
      <c r="X12" s="220" t="s">
        <v>174</v>
      </c>
      <c r="Y12" s="220" t="s">
        <v>175</v>
      </c>
      <c r="Z12" s="210"/>
      <c r="AA12" s="210"/>
      <c r="AB12" s="210"/>
      <c r="AC12" s="210"/>
      <c r="AD12" s="210"/>
      <c r="AE12" s="210"/>
      <c r="AF12" s="210"/>
      <c r="AG12" s="210" t="s">
        <v>176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2" x14ac:dyDescent="0.2">
      <c r="A13" s="217"/>
      <c r="B13" s="218"/>
      <c r="C13" s="247" t="s">
        <v>184</v>
      </c>
      <c r="D13" s="236"/>
      <c r="E13" s="236"/>
      <c r="F13" s="236"/>
      <c r="G13" s="236"/>
      <c r="H13" s="220"/>
      <c r="I13" s="220"/>
      <c r="J13" s="220"/>
      <c r="K13" s="220"/>
      <c r="L13" s="220"/>
      <c r="M13" s="220"/>
      <c r="N13" s="219"/>
      <c r="O13" s="219"/>
      <c r="P13" s="219"/>
      <c r="Q13" s="219"/>
      <c r="R13" s="220"/>
      <c r="S13" s="220"/>
      <c r="T13" s="220"/>
      <c r="U13" s="220"/>
      <c r="V13" s="220"/>
      <c r="W13" s="220"/>
      <c r="X13" s="220"/>
      <c r="Y13" s="220"/>
      <c r="Z13" s="210"/>
      <c r="AA13" s="210"/>
      <c r="AB13" s="210"/>
      <c r="AC13" s="210"/>
      <c r="AD13" s="210"/>
      <c r="AE13" s="210"/>
      <c r="AF13" s="210"/>
      <c r="AG13" s="210" t="s">
        <v>178</v>
      </c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outlineLevel="1" x14ac:dyDescent="0.2">
      <c r="A14" s="229">
        <v>4</v>
      </c>
      <c r="B14" s="230" t="s">
        <v>185</v>
      </c>
      <c r="C14" s="246" t="s">
        <v>186</v>
      </c>
      <c r="D14" s="231" t="s">
        <v>170</v>
      </c>
      <c r="E14" s="232">
        <v>207</v>
      </c>
      <c r="F14" s="233"/>
      <c r="G14" s="234">
        <f>ROUND(E14*F14,2)</f>
        <v>0</v>
      </c>
      <c r="H14" s="233"/>
      <c r="I14" s="234">
        <f>ROUND(E14*H14,2)</f>
        <v>0</v>
      </c>
      <c r="J14" s="233"/>
      <c r="K14" s="234">
        <f>ROUND(E14*J14,2)</f>
        <v>0</v>
      </c>
      <c r="L14" s="234">
        <v>21</v>
      </c>
      <c r="M14" s="234">
        <f>G14*(1+L14/100)</f>
        <v>0</v>
      </c>
      <c r="N14" s="232">
        <v>0</v>
      </c>
      <c r="O14" s="232">
        <f>ROUND(E14*N14,2)</f>
        <v>0</v>
      </c>
      <c r="P14" s="232">
        <v>0.27</v>
      </c>
      <c r="Q14" s="232">
        <f>ROUND(E14*P14,2)</f>
        <v>55.89</v>
      </c>
      <c r="R14" s="234" t="s">
        <v>171</v>
      </c>
      <c r="S14" s="234" t="s">
        <v>172</v>
      </c>
      <c r="T14" s="235" t="s">
        <v>173</v>
      </c>
      <c r="U14" s="220">
        <v>0.123</v>
      </c>
      <c r="V14" s="220">
        <f>ROUND(E14*U14,2)</f>
        <v>25.46</v>
      </c>
      <c r="W14" s="220"/>
      <c r="X14" s="220" t="s">
        <v>174</v>
      </c>
      <c r="Y14" s="220" t="s">
        <v>175</v>
      </c>
      <c r="Z14" s="210"/>
      <c r="AA14" s="210"/>
      <c r="AB14" s="210"/>
      <c r="AC14" s="210"/>
      <c r="AD14" s="210"/>
      <c r="AE14" s="210"/>
      <c r="AF14" s="210"/>
      <c r="AG14" s="210" t="s">
        <v>176</v>
      </c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2" x14ac:dyDescent="0.2">
      <c r="A15" s="217"/>
      <c r="B15" s="218"/>
      <c r="C15" s="247" t="s">
        <v>187</v>
      </c>
      <c r="D15" s="236"/>
      <c r="E15" s="236"/>
      <c r="F15" s="236"/>
      <c r="G15" s="236"/>
      <c r="H15" s="220"/>
      <c r="I15" s="220"/>
      <c r="J15" s="220"/>
      <c r="K15" s="220"/>
      <c r="L15" s="220"/>
      <c r="M15" s="220"/>
      <c r="N15" s="219"/>
      <c r="O15" s="219"/>
      <c r="P15" s="219"/>
      <c r="Q15" s="219"/>
      <c r="R15" s="220"/>
      <c r="S15" s="220"/>
      <c r="T15" s="220"/>
      <c r="U15" s="220"/>
      <c r="V15" s="220"/>
      <c r="W15" s="220"/>
      <c r="X15" s="220"/>
      <c r="Y15" s="220"/>
      <c r="Z15" s="210"/>
      <c r="AA15" s="210"/>
      <c r="AB15" s="210"/>
      <c r="AC15" s="210"/>
      <c r="AD15" s="210"/>
      <c r="AE15" s="210"/>
      <c r="AF15" s="210"/>
      <c r="AG15" s="210" t="s">
        <v>178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44" t="str">
        <f>C15</f>
        <v>s vybouráním lože, s přemístěním hmot na skládku na vzdálenost do 3 m nebo naložením na dopravní prostředek</v>
      </c>
      <c r="BB15" s="210"/>
      <c r="BC15" s="210"/>
      <c r="BD15" s="210"/>
      <c r="BE15" s="210"/>
      <c r="BF15" s="210"/>
      <c r="BG15" s="210"/>
      <c r="BH15" s="210"/>
    </row>
    <row r="16" spans="1:60" outlineLevel="1" x14ac:dyDescent="0.2">
      <c r="A16" s="229">
        <v>5</v>
      </c>
      <c r="B16" s="230" t="s">
        <v>188</v>
      </c>
      <c r="C16" s="246" t="s">
        <v>189</v>
      </c>
      <c r="D16" s="231" t="s">
        <v>170</v>
      </c>
      <c r="E16" s="232">
        <v>93</v>
      </c>
      <c r="F16" s="233"/>
      <c r="G16" s="234">
        <f>ROUND(E16*F16,2)</f>
        <v>0</v>
      </c>
      <c r="H16" s="233"/>
      <c r="I16" s="234">
        <f>ROUND(E16*H16,2)</f>
        <v>0</v>
      </c>
      <c r="J16" s="233"/>
      <c r="K16" s="234">
        <f>ROUND(E16*J16,2)</f>
        <v>0</v>
      </c>
      <c r="L16" s="234">
        <v>21</v>
      </c>
      <c r="M16" s="234">
        <f>G16*(1+L16/100)</f>
        <v>0</v>
      </c>
      <c r="N16" s="232">
        <v>0</v>
      </c>
      <c r="O16" s="232">
        <f>ROUND(E16*N16,2)</f>
        <v>0</v>
      </c>
      <c r="P16" s="232">
        <v>0.22</v>
      </c>
      <c r="Q16" s="232">
        <f>ROUND(E16*P16,2)</f>
        <v>20.46</v>
      </c>
      <c r="R16" s="234" t="s">
        <v>171</v>
      </c>
      <c r="S16" s="234" t="s">
        <v>172</v>
      </c>
      <c r="T16" s="235" t="s">
        <v>173</v>
      </c>
      <c r="U16" s="220">
        <v>0.14299999999999999</v>
      </c>
      <c r="V16" s="220">
        <f>ROUND(E16*U16,2)</f>
        <v>13.3</v>
      </c>
      <c r="W16" s="220"/>
      <c r="X16" s="220" t="s">
        <v>174</v>
      </c>
      <c r="Y16" s="220" t="s">
        <v>175</v>
      </c>
      <c r="Z16" s="210"/>
      <c r="AA16" s="210"/>
      <c r="AB16" s="210"/>
      <c r="AC16" s="210"/>
      <c r="AD16" s="210"/>
      <c r="AE16" s="210"/>
      <c r="AF16" s="210"/>
      <c r="AG16" s="210" t="s">
        <v>176</v>
      </c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outlineLevel="2" x14ac:dyDescent="0.2">
      <c r="A17" s="217"/>
      <c r="B17" s="218"/>
      <c r="C17" s="247" t="s">
        <v>187</v>
      </c>
      <c r="D17" s="236"/>
      <c r="E17" s="236"/>
      <c r="F17" s="236"/>
      <c r="G17" s="236"/>
      <c r="H17" s="220"/>
      <c r="I17" s="220"/>
      <c r="J17" s="220"/>
      <c r="K17" s="220"/>
      <c r="L17" s="220"/>
      <c r="M17" s="220"/>
      <c r="N17" s="219"/>
      <c r="O17" s="219"/>
      <c r="P17" s="219"/>
      <c r="Q17" s="219"/>
      <c r="R17" s="220"/>
      <c r="S17" s="220"/>
      <c r="T17" s="220"/>
      <c r="U17" s="220"/>
      <c r="V17" s="220"/>
      <c r="W17" s="220"/>
      <c r="X17" s="220"/>
      <c r="Y17" s="220"/>
      <c r="Z17" s="210"/>
      <c r="AA17" s="210"/>
      <c r="AB17" s="210"/>
      <c r="AC17" s="210"/>
      <c r="AD17" s="210"/>
      <c r="AE17" s="210"/>
      <c r="AF17" s="210"/>
      <c r="AG17" s="210" t="s">
        <v>178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44" t="str">
        <f>C17</f>
        <v>s vybouráním lože, s přemístěním hmot na skládku na vzdálenost do 3 m nebo naložením na dopravní prostředek</v>
      </c>
      <c r="BB17" s="210"/>
      <c r="BC17" s="210"/>
      <c r="BD17" s="210"/>
      <c r="BE17" s="210"/>
      <c r="BF17" s="210"/>
      <c r="BG17" s="210"/>
      <c r="BH17" s="210"/>
    </row>
    <row r="18" spans="1:60" outlineLevel="1" x14ac:dyDescent="0.2">
      <c r="A18" s="229">
        <v>6</v>
      </c>
      <c r="B18" s="230" t="s">
        <v>190</v>
      </c>
      <c r="C18" s="246" t="s">
        <v>191</v>
      </c>
      <c r="D18" s="231" t="s">
        <v>192</v>
      </c>
      <c r="E18" s="232">
        <v>149.06280000000001</v>
      </c>
      <c r="F18" s="233"/>
      <c r="G18" s="234">
        <f>ROUND(E18*F18,2)</f>
        <v>0</v>
      </c>
      <c r="H18" s="233"/>
      <c r="I18" s="234">
        <f>ROUND(E18*H18,2)</f>
        <v>0</v>
      </c>
      <c r="J18" s="233"/>
      <c r="K18" s="234">
        <f>ROUND(E18*J18,2)</f>
        <v>0</v>
      </c>
      <c r="L18" s="234">
        <v>21</v>
      </c>
      <c r="M18" s="234">
        <f>G18*(1+L18/100)</f>
        <v>0</v>
      </c>
      <c r="N18" s="232">
        <v>0</v>
      </c>
      <c r="O18" s="232">
        <f>ROUND(E18*N18,2)</f>
        <v>0</v>
      </c>
      <c r="P18" s="232">
        <v>0</v>
      </c>
      <c r="Q18" s="232">
        <f>ROUND(E18*P18,2)</f>
        <v>0</v>
      </c>
      <c r="R18" s="234" t="s">
        <v>171</v>
      </c>
      <c r="S18" s="234" t="s">
        <v>172</v>
      </c>
      <c r="T18" s="235" t="s">
        <v>173</v>
      </c>
      <c r="U18" s="220">
        <v>9.9000000000000005E-2</v>
      </c>
      <c r="V18" s="220">
        <f>ROUND(E18*U18,2)</f>
        <v>14.76</v>
      </c>
      <c r="W18" s="220"/>
      <c r="X18" s="220" t="s">
        <v>193</v>
      </c>
      <c r="Y18" s="220" t="s">
        <v>175</v>
      </c>
      <c r="Z18" s="210"/>
      <c r="AA18" s="210"/>
      <c r="AB18" s="210"/>
      <c r="AC18" s="210"/>
      <c r="AD18" s="210"/>
      <c r="AE18" s="210"/>
      <c r="AF18" s="210"/>
      <c r="AG18" s="210" t="s">
        <v>194</v>
      </c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2" x14ac:dyDescent="0.2">
      <c r="A19" s="217"/>
      <c r="B19" s="218"/>
      <c r="C19" s="247" t="s">
        <v>195</v>
      </c>
      <c r="D19" s="236"/>
      <c r="E19" s="236"/>
      <c r="F19" s="236"/>
      <c r="G19" s="236"/>
      <c r="H19" s="220"/>
      <c r="I19" s="220"/>
      <c r="J19" s="220"/>
      <c r="K19" s="220"/>
      <c r="L19" s="220"/>
      <c r="M19" s="220"/>
      <c r="N19" s="219"/>
      <c r="O19" s="219"/>
      <c r="P19" s="219"/>
      <c r="Q19" s="219"/>
      <c r="R19" s="220"/>
      <c r="S19" s="220"/>
      <c r="T19" s="220"/>
      <c r="U19" s="220"/>
      <c r="V19" s="220"/>
      <c r="W19" s="220"/>
      <c r="X19" s="220"/>
      <c r="Y19" s="220"/>
      <c r="Z19" s="210"/>
      <c r="AA19" s="210"/>
      <c r="AB19" s="210"/>
      <c r="AC19" s="210"/>
      <c r="AD19" s="210"/>
      <c r="AE19" s="210"/>
      <c r="AF19" s="210"/>
      <c r="AG19" s="210" t="s">
        <v>178</v>
      </c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ht="22.5" outlineLevel="1" x14ac:dyDescent="0.2">
      <c r="A20" s="237">
        <v>7</v>
      </c>
      <c r="B20" s="238" t="s">
        <v>196</v>
      </c>
      <c r="C20" s="248" t="s">
        <v>197</v>
      </c>
      <c r="D20" s="239" t="s">
        <v>192</v>
      </c>
      <c r="E20" s="240">
        <v>149.06280000000001</v>
      </c>
      <c r="F20" s="241"/>
      <c r="G20" s="242">
        <f>ROUND(E20*F20,2)</f>
        <v>0</v>
      </c>
      <c r="H20" s="241"/>
      <c r="I20" s="242">
        <f>ROUND(E20*H20,2)</f>
        <v>0</v>
      </c>
      <c r="J20" s="241"/>
      <c r="K20" s="242">
        <f>ROUND(E20*J20,2)</f>
        <v>0</v>
      </c>
      <c r="L20" s="242">
        <v>21</v>
      </c>
      <c r="M20" s="242">
        <f>G20*(1+L20/100)</f>
        <v>0</v>
      </c>
      <c r="N20" s="240">
        <v>0</v>
      </c>
      <c r="O20" s="240">
        <f>ROUND(E20*N20,2)</f>
        <v>0</v>
      </c>
      <c r="P20" s="240">
        <v>0</v>
      </c>
      <c r="Q20" s="240">
        <f>ROUND(E20*P20,2)</f>
        <v>0</v>
      </c>
      <c r="R20" s="242" t="s">
        <v>171</v>
      </c>
      <c r="S20" s="242" t="s">
        <v>172</v>
      </c>
      <c r="T20" s="243" t="s">
        <v>173</v>
      </c>
      <c r="U20" s="220">
        <v>0.01</v>
      </c>
      <c r="V20" s="220">
        <f>ROUND(E20*U20,2)</f>
        <v>1.49</v>
      </c>
      <c r="W20" s="220"/>
      <c r="X20" s="220" t="s">
        <v>193</v>
      </c>
      <c r="Y20" s="220" t="s">
        <v>175</v>
      </c>
      <c r="Z20" s="210"/>
      <c r="AA20" s="210"/>
      <c r="AB20" s="210"/>
      <c r="AC20" s="210"/>
      <c r="AD20" s="210"/>
      <c r="AE20" s="210"/>
      <c r="AF20" s="210"/>
      <c r="AG20" s="210" t="s">
        <v>194</v>
      </c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ht="22.5" outlineLevel="1" x14ac:dyDescent="0.2">
      <c r="A21" s="237">
        <v>8</v>
      </c>
      <c r="B21" s="238" t="s">
        <v>198</v>
      </c>
      <c r="C21" s="248" t="s">
        <v>199</v>
      </c>
      <c r="D21" s="239" t="s">
        <v>192</v>
      </c>
      <c r="E21" s="240">
        <v>2832.1932000000002</v>
      </c>
      <c r="F21" s="241"/>
      <c r="G21" s="242">
        <f>ROUND(E21*F21,2)</f>
        <v>0</v>
      </c>
      <c r="H21" s="241"/>
      <c r="I21" s="242">
        <f>ROUND(E21*H21,2)</f>
        <v>0</v>
      </c>
      <c r="J21" s="241"/>
      <c r="K21" s="242">
        <f>ROUND(E21*J21,2)</f>
        <v>0</v>
      </c>
      <c r="L21" s="242">
        <v>21</v>
      </c>
      <c r="M21" s="242">
        <f>G21*(1+L21/100)</f>
        <v>0</v>
      </c>
      <c r="N21" s="240">
        <v>0</v>
      </c>
      <c r="O21" s="240">
        <f>ROUND(E21*N21,2)</f>
        <v>0</v>
      </c>
      <c r="P21" s="240">
        <v>0</v>
      </c>
      <c r="Q21" s="240">
        <f>ROUND(E21*P21,2)</f>
        <v>0</v>
      </c>
      <c r="R21" s="242" t="s">
        <v>171</v>
      </c>
      <c r="S21" s="242" t="s">
        <v>172</v>
      </c>
      <c r="T21" s="243" t="s">
        <v>173</v>
      </c>
      <c r="U21" s="220">
        <v>0</v>
      </c>
      <c r="V21" s="220">
        <f>ROUND(E21*U21,2)</f>
        <v>0</v>
      </c>
      <c r="W21" s="220"/>
      <c r="X21" s="220" t="s">
        <v>193</v>
      </c>
      <c r="Y21" s="220" t="s">
        <v>175</v>
      </c>
      <c r="Z21" s="210"/>
      <c r="AA21" s="210"/>
      <c r="AB21" s="210"/>
      <c r="AC21" s="210"/>
      <c r="AD21" s="210"/>
      <c r="AE21" s="210"/>
      <c r="AF21" s="210"/>
      <c r="AG21" s="210" t="s">
        <v>194</v>
      </c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1" x14ac:dyDescent="0.2">
      <c r="A22" s="237">
        <v>9</v>
      </c>
      <c r="B22" s="238" t="s">
        <v>200</v>
      </c>
      <c r="C22" s="248" t="s">
        <v>201</v>
      </c>
      <c r="D22" s="239" t="s">
        <v>192</v>
      </c>
      <c r="E22" s="240">
        <v>18.037800000000001</v>
      </c>
      <c r="F22" s="241"/>
      <c r="G22" s="242">
        <f>ROUND(E22*F22,2)</f>
        <v>0</v>
      </c>
      <c r="H22" s="241"/>
      <c r="I22" s="242">
        <f>ROUND(E22*H22,2)</f>
        <v>0</v>
      </c>
      <c r="J22" s="241"/>
      <c r="K22" s="242">
        <f>ROUND(E22*J22,2)</f>
        <v>0</v>
      </c>
      <c r="L22" s="242">
        <v>21</v>
      </c>
      <c r="M22" s="242">
        <f>G22*(1+L22/100)</f>
        <v>0</v>
      </c>
      <c r="N22" s="240">
        <v>0</v>
      </c>
      <c r="O22" s="240">
        <f>ROUND(E22*N22,2)</f>
        <v>0</v>
      </c>
      <c r="P22" s="240">
        <v>0</v>
      </c>
      <c r="Q22" s="240">
        <f>ROUND(E22*P22,2)</f>
        <v>0</v>
      </c>
      <c r="R22" s="242"/>
      <c r="S22" s="242" t="s">
        <v>202</v>
      </c>
      <c r="T22" s="243" t="s">
        <v>203</v>
      </c>
      <c r="U22" s="220">
        <v>0</v>
      </c>
      <c r="V22" s="220">
        <f>ROUND(E22*U22,2)</f>
        <v>0</v>
      </c>
      <c r="W22" s="220"/>
      <c r="X22" s="220" t="s">
        <v>174</v>
      </c>
      <c r="Y22" s="220" t="s">
        <v>175</v>
      </c>
      <c r="Z22" s="210"/>
      <c r="AA22" s="210"/>
      <c r="AB22" s="210"/>
      <c r="AC22" s="210"/>
      <c r="AD22" s="210"/>
      <c r="AE22" s="210"/>
      <c r="AF22" s="210"/>
      <c r="AG22" s="210" t="s">
        <v>176</v>
      </c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1" x14ac:dyDescent="0.2">
      <c r="A23" s="237">
        <v>10</v>
      </c>
      <c r="B23" s="238" t="s">
        <v>204</v>
      </c>
      <c r="C23" s="248" t="s">
        <v>205</v>
      </c>
      <c r="D23" s="239" t="s">
        <v>192</v>
      </c>
      <c r="E23" s="240">
        <v>131.02500000000001</v>
      </c>
      <c r="F23" s="241"/>
      <c r="G23" s="242">
        <f>ROUND(E23*F23,2)</f>
        <v>0</v>
      </c>
      <c r="H23" s="241"/>
      <c r="I23" s="242">
        <f>ROUND(E23*H23,2)</f>
        <v>0</v>
      </c>
      <c r="J23" s="241"/>
      <c r="K23" s="242">
        <f>ROUND(E23*J23,2)</f>
        <v>0</v>
      </c>
      <c r="L23" s="242">
        <v>21</v>
      </c>
      <c r="M23" s="242">
        <f>G23*(1+L23/100)</f>
        <v>0</v>
      </c>
      <c r="N23" s="240">
        <v>0</v>
      </c>
      <c r="O23" s="240">
        <f>ROUND(E23*N23,2)</f>
        <v>0</v>
      </c>
      <c r="P23" s="240">
        <v>0</v>
      </c>
      <c r="Q23" s="240">
        <f>ROUND(E23*P23,2)</f>
        <v>0</v>
      </c>
      <c r="R23" s="242"/>
      <c r="S23" s="242" t="s">
        <v>202</v>
      </c>
      <c r="T23" s="243" t="s">
        <v>203</v>
      </c>
      <c r="U23" s="220">
        <v>0</v>
      </c>
      <c r="V23" s="220">
        <f>ROUND(E23*U23,2)</f>
        <v>0</v>
      </c>
      <c r="W23" s="220"/>
      <c r="X23" s="220" t="s">
        <v>174</v>
      </c>
      <c r="Y23" s="220" t="s">
        <v>175</v>
      </c>
      <c r="Z23" s="210"/>
      <c r="AA23" s="210"/>
      <c r="AB23" s="210"/>
      <c r="AC23" s="210"/>
      <c r="AD23" s="210"/>
      <c r="AE23" s="210"/>
      <c r="AF23" s="210"/>
      <c r="AG23" s="210" t="s">
        <v>176</v>
      </c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1" x14ac:dyDescent="0.2">
      <c r="A24" s="237">
        <v>11</v>
      </c>
      <c r="B24" s="238" t="s">
        <v>206</v>
      </c>
      <c r="C24" s="248" t="s">
        <v>207</v>
      </c>
      <c r="D24" s="239" t="s">
        <v>208</v>
      </c>
      <c r="E24" s="240">
        <v>3</v>
      </c>
      <c r="F24" s="241"/>
      <c r="G24" s="242">
        <f>ROUND(E24*F24,2)</f>
        <v>0</v>
      </c>
      <c r="H24" s="241"/>
      <c r="I24" s="242">
        <f>ROUND(E24*H24,2)</f>
        <v>0</v>
      </c>
      <c r="J24" s="241"/>
      <c r="K24" s="242">
        <f>ROUND(E24*J24,2)</f>
        <v>0</v>
      </c>
      <c r="L24" s="242">
        <v>21</v>
      </c>
      <c r="M24" s="242">
        <f>G24*(1+L24/100)</f>
        <v>0</v>
      </c>
      <c r="N24" s="240">
        <v>0</v>
      </c>
      <c r="O24" s="240">
        <f>ROUND(E24*N24,2)</f>
        <v>0</v>
      </c>
      <c r="P24" s="240">
        <v>0</v>
      </c>
      <c r="Q24" s="240">
        <f>ROUND(E24*P24,2)</f>
        <v>0</v>
      </c>
      <c r="R24" s="242"/>
      <c r="S24" s="242" t="s">
        <v>202</v>
      </c>
      <c r="T24" s="243" t="s">
        <v>203</v>
      </c>
      <c r="U24" s="220">
        <v>0</v>
      </c>
      <c r="V24" s="220">
        <f>ROUND(E24*U24,2)</f>
        <v>0</v>
      </c>
      <c r="W24" s="220"/>
      <c r="X24" s="220" t="s">
        <v>174</v>
      </c>
      <c r="Y24" s="220" t="s">
        <v>175</v>
      </c>
      <c r="Z24" s="210"/>
      <c r="AA24" s="210"/>
      <c r="AB24" s="210"/>
      <c r="AC24" s="210"/>
      <c r="AD24" s="210"/>
      <c r="AE24" s="210"/>
      <c r="AF24" s="210"/>
      <c r="AG24" s="210" t="s">
        <v>176</v>
      </c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outlineLevel="1" x14ac:dyDescent="0.2">
      <c r="A25" s="229">
        <v>12</v>
      </c>
      <c r="B25" s="230" t="s">
        <v>209</v>
      </c>
      <c r="C25" s="246" t="s">
        <v>210</v>
      </c>
      <c r="D25" s="231" t="s">
        <v>211</v>
      </c>
      <c r="E25" s="232">
        <v>37.4</v>
      </c>
      <c r="F25" s="233"/>
      <c r="G25" s="234">
        <f>ROUND(E25*F25,2)</f>
        <v>0</v>
      </c>
      <c r="H25" s="233"/>
      <c r="I25" s="234">
        <f>ROUND(E25*H25,2)</f>
        <v>0</v>
      </c>
      <c r="J25" s="233"/>
      <c r="K25" s="234">
        <f>ROUND(E25*J25,2)</f>
        <v>0</v>
      </c>
      <c r="L25" s="234">
        <v>21</v>
      </c>
      <c r="M25" s="234">
        <f>G25*(1+L25/100)</f>
        <v>0</v>
      </c>
      <c r="N25" s="232">
        <v>0</v>
      </c>
      <c r="O25" s="232">
        <f>ROUND(E25*N25,2)</f>
        <v>0</v>
      </c>
      <c r="P25" s="232">
        <v>0</v>
      </c>
      <c r="Q25" s="232">
        <f>ROUND(E25*P25,2)</f>
        <v>0</v>
      </c>
      <c r="R25" s="234" t="s">
        <v>212</v>
      </c>
      <c r="S25" s="234" t="s">
        <v>172</v>
      </c>
      <c r="T25" s="235" t="s">
        <v>173</v>
      </c>
      <c r="U25" s="220">
        <v>9.5200000000000007E-2</v>
      </c>
      <c r="V25" s="220">
        <f>ROUND(E25*U25,2)</f>
        <v>3.56</v>
      </c>
      <c r="W25" s="220"/>
      <c r="X25" s="220" t="s">
        <v>174</v>
      </c>
      <c r="Y25" s="220" t="s">
        <v>175</v>
      </c>
      <c r="Z25" s="210"/>
      <c r="AA25" s="210"/>
      <c r="AB25" s="210"/>
      <c r="AC25" s="210"/>
      <c r="AD25" s="210"/>
      <c r="AE25" s="210"/>
      <c r="AF25" s="210"/>
      <c r="AG25" s="210" t="s">
        <v>176</v>
      </c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2" x14ac:dyDescent="0.2">
      <c r="A26" s="217"/>
      <c r="B26" s="218"/>
      <c r="C26" s="247" t="s">
        <v>213</v>
      </c>
      <c r="D26" s="236"/>
      <c r="E26" s="236"/>
      <c r="F26" s="236"/>
      <c r="G26" s="236"/>
      <c r="H26" s="220"/>
      <c r="I26" s="220"/>
      <c r="J26" s="220"/>
      <c r="K26" s="220"/>
      <c r="L26" s="220"/>
      <c r="M26" s="220"/>
      <c r="N26" s="219"/>
      <c r="O26" s="219"/>
      <c r="P26" s="219"/>
      <c r="Q26" s="219"/>
      <c r="R26" s="220"/>
      <c r="S26" s="220"/>
      <c r="T26" s="220"/>
      <c r="U26" s="220"/>
      <c r="V26" s="220"/>
      <c r="W26" s="220"/>
      <c r="X26" s="220"/>
      <c r="Y26" s="220"/>
      <c r="Z26" s="210"/>
      <c r="AA26" s="210"/>
      <c r="AB26" s="210"/>
      <c r="AC26" s="210"/>
      <c r="AD26" s="210"/>
      <c r="AE26" s="210"/>
      <c r="AF26" s="210"/>
      <c r="AG26" s="210" t="s">
        <v>178</v>
      </c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44" t="str">
        <f>C26</f>
        <v>nebo lesní půdy, s vodorovným přemístěním na hromady v místě upotřebení nebo na dočasné či trvalé skládky se složením</v>
      </c>
      <c r="BB26" s="210"/>
      <c r="BC26" s="210"/>
      <c r="BD26" s="210"/>
      <c r="BE26" s="210"/>
      <c r="BF26" s="210"/>
      <c r="BG26" s="210"/>
      <c r="BH26" s="210"/>
    </row>
    <row r="27" spans="1:60" outlineLevel="1" x14ac:dyDescent="0.2">
      <c r="A27" s="229">
        <v>13</v>
      </c>
      <c r="B27" s="230" t="s">
        <v>214</v>
      </c>
      <c r="C27" s="246" t="s">
        <v>215</v>
      </c>
      <c r="D27" s="231" t="s">
        <v>211</v>
      </c>
      <c r="E27" s="232">
        <v>121.15</v>
      </c>
      <c r="F27" s="233"/>
      <c r="G27" s="234">
        <f>ROUND(E27*F27,2)</f>
        <v>0</v>
      </c>
      <c r="H27" s="233"/>
      <c r="I27" s="234">
        <f>ROUND(E27*H27,2)</f>
        <v>0</v>
      </c>
      <c r="J27" s="233"/>
      <c r="K27" s="234">
        <f>ROUND(E27*J27,2)</f>
        <v>0</v>
      </c>
      <c r="L27" s="234">
        <v>21</v>
      </c>
      <c r="M27" s="234">
        <f>G27*(1+L27/100)</f>
        <v>0</v>
      </c>
      <c r="N27" s="232">
        <v>0</v>
      </c>
      <c r="O27" s="232">
        <f>ROUND(E27*N27,2)</f>
        <v>0</v>
      </c>
      <c r="P27" s="232">
        <v>0</v>
      </c>
      <c r="Q27" s="232">
        <f>ROUND(E27*P27,2)</f>
        <v>0</v>
      </c>
      <c r="R27" s="234" t="s">
        <v>212</v>
      </c>
      <c r="S27" s="234" t="s">
        <v>172</v>
      </c>
      <c r="T27" s="235" t="s">
        <v>173</v>
      </c>
      <c r="U27" s="220">
        <v>0.29399999999999998</v>
      </c>
      <c r="V27" s="220">
        <f>ROUND(E27*U27,2)</f>
        <v>35.619999999999997</v>
      </c>
      <c r="W27" s="220"/>
      <c r="X27" s="220" t="s">
        <v>174</v>
      </c>
      <c r="Y27" s="220" t="s">
        <v>175</v>
      </c>
      <c r="Z27" s="210"/>
      <c r="AA27" s="210"/>
      <c r="AB27" s="210"/>
      <c r="AC27" s="210"/>
      <c r="AD27" s="210"/>
      <c r="AE27" s="210"/>
      <c r="AF27" s="210"/>
      <c r="AG27" s="210" t="s">
        <v>176</v>
      </c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2" x14ac:dyDescent="0.2">
      <c r="A28" s="217"/>
      <c r="B28" s="218"/>
      <c r="C28" s="247" t="s">
        <v>216</v>
      </c>
      <c r="D28" s="236"/>
      <c r="E28" s="236"/>
      <c r="F28" s="236"/>
      <c r="G28" s="236"/>
      <c r="H28" s="220"/>
      <c r="I28" s="220"/>
      <c r="J28" s="220"/>
      <c r="K28" s="220"/>
      <c r="L28" s="220"/>
      <c r="M28" s="220"/>
      <c r="N28" s="219"/>
      <c r="O28" s="219"/>
      <c r="P28" s="219"/>
      <c r="Q28" s="219"/>
      <c r="R28" s="220"/>
      <c r="S28" s="220"/>
      <c r="T28" s="220"/>
      <c r="U28" s="220"/>
      <c r="V28" s="220"/>
      <c r="W28" s="220"/>
      <c r="X28" s="220"/>
      <c r="Y28" s="220"/>
      <c r="Z28" s="210"/>
      <c r="AA28" s="210"/>
      <c r="AB28" s="210"/>
      <c r="AC28" s="210"/>
      <c r="AD28" s="210"/>
      <c r="AE28" s="210"/>
      <c r="AF28" s="210"/>
      <c r="AG28" s="210" t="s">
        <v>178</v>
      </c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ht="22.5" outlineLevel="1" x14ac:dyDescent="0.2">
      <c r="A29" s="229">
        <v>14</v>
      </c>
      <c r="B29" s="230" t="s">
        <v>217</v>
      </c>
      <c r="C29" s="246" t="s">
        <v>218</v>
      </c>
      <c r="D29" s="231" t="s">
        <v>211</v>
      </c>
      <c r="E29" s="232">
        <v>36.344999999999999</v>
      </c>
      <c r="F29" s="233"/>
      <c r="G29" s="234">
        <f>ROUND(E29*F29,2)</f>
        <v>0</v>
      </c>
      <c r="H29" s="233"/>
      <c r="I29" s="234">
        <f>ROUND(E29*H29,2)</f>
        <v>0</v>
      </c>
      <c r="J29" s="233"/>
      <c r="K29" s="234">
        <f>ROUND(E29*J29,2)</f>
        <v>0</v>
      </c>
      <c r="L29" s="234">
        <v>21</v>
      </c>
      <c r="M29" s="234">
        <f>G29*(1+L29/100)</f>
        <v>0</v>
      </c>
      <c r="N29" s="232">
        <v>0</v>
      </c>
      <c r="O29" s="232">
        <f>ROUND(E29*N29,2)</f>
        <v>0</v>
      </c>
      <c r="P29" s="232">
        <v>0</v>
      </c>
      <c r="Q29" s="232">
        <f>ROUND(E29*P29,2)</f>
        <v>0</v>
      </c>
      <c r="R29" s="234" t="s">
        <v>212</v>
      </c>
      <c r="S29" s="234" t="s">
        <v>172</v>
      </c>
      <c r="T29" s="235" t="s">
        <v>173</v>
      </c>
      <c r="U29" s="220">
        <v>8.1000000000000003E-2</v>
      </c>
      <c r="V29" s="220">
        <f>ROUND(E29*U29,2)</f>
        <v>2.94</v>
      </c>
      <c r="W29" s="220"/>
      <c r="X29" s="220" t="s">
        <v>174</v>
      </c>
      <c r="Y29" s="220" t="s">
        <v>175</v>
      </c>
      <c r="Z29" s="210"/>
      <c r="AA29" s="210"/>
      <c r="AB29" s="210"/>
      <c r="AC29" s="210"/>
      <c r="AD29" s="210"/>
      <c r="AE29" s="210"/>
      <c r="AF29" s="210"/>
      <c r="AG29" s="210" t="s">
        <v>176</v>
      </c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2" x14ac:dyDescent="0.2">
      <c r="A30" s="217"/>
      <c r="B30" s="218"/>
      <c r="C30" s="247" t="s">
        <v>216</v>
      </c>
      <c r="D30" s="236"/>
      <c r="E30" s="236"/>
      <c r="F30" s="236"/>
      <c r="G30" s="236"/>
      <c r="H30" s="220"/>
      <c r="I30" s="220"/>
      <c r="J30" s="220"/>
      <c r="K30" s="220"/>
      <c r="L30" s="220"/>
      <c r="M30" s="220"/>
      <c r="N30" s="219"/>
      <c r="O30" s="219"/>
      <c r="P30" s="219"/>
      <c r="Q30" s="219"/>
      <c r="R30" s="220"/>
      <c r="S30" s="220"/>
      <c r="T30" s="220"/>
      <c r="U30" s="220"/>
      <c r="V30" s="220"/>
      <c r="W30" s="220"/>
      <c r="X30" s="220"/>
      <c r="Y30" s="220"/>
      <c r="Z30" s="210"/>
      <c r="AA30" s="210"/>
      <c r="AB30" s="210"/>
      <c r="AC30" s="210"/>
      <c r="AD30" s="210"/>
      <c r="AE30" s="210"/>
      <c r="AF30" s="210"/>
      <c r="AG30" s="210" t="s">
        <v>178</v>
      </c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1" x14ac:dyDescent="0.2">
      <c r="A31" s="229">
        <v>15</v>
      </c>
      <c r="B31" s="230" t="s">
        <v>219</v>
      </c>
      <c r="C31" s="246" t="s">
        <v>220</v>
      </c>
      <c r="D31" s="231" t="s">
        <v>211</v>
      </c>
      <c r="E31" s="232">
        <v>46.256500000000003</v>
      </c>
      <c r="F31" s="233"/>
      <c r="G31" s="234">
        <f>ROUND(E31*F31,2)</f>
        <v>0</v>
      </c>
      <c r="H31" s="233"/>
      <c r="I31" s="234">
        <f>ROUND(E31*H31,2)</f>
        <v>0</v>
      </c>
      <c r="J31" s="233"/>
      <c r="K31" s="234">
        <f>ROUND(E31*J31,2)</f>
        <v>0</v>
      </c>
      <c r="L31" s="234">
        <v>21</v>
      </c>
      <c r="M31" s="234">
        <f>G31*(1+L31/100)</f>
        <v>0</v>
      </c>
      <c r="N31" s="232">
        <v>0</v>
      </c>
      <c r="O31" s="232">
        <f>ROUND(E31*N31,2)</f>
        <v>0</v>
      </c>
      <c r="P31" s="232">
        <v>0</v>
      </c>
      <c r="Q31" s="232">
        <f>ROUND(E31*P31,2)</f>
        <v>0</v>
      </c>
      <c r="R31" s="234" t="s">
        <v>212</v>
      </c>
      <c r="S31" s="234" t="s">
        <v>172</v>
      </c>
      <c r="T31" s="235" t="s">
        <v>173</v>
      </c>
      <c r="U31" s="220">
        <v>0.36799999999999999</v>
      </c>
      <c r="V31" s="220">
        <f>ROUND(E31*U31,2)</f>
        <v>17.02</v>
      </c>
      <c r="W31" s="220"/>
      <c r="X31" s="220" t="s">
        <v>174</v>
      </c>
      <c r="Y31" s="220" t="s">
        <v>175</v>
      </c>
      <c r="Z31" s="210"/>
      <c r="AA31" s="210"/>
      <c r="AB31" s="210"/>
      <c r="AC31" s="210"/>
      <c r="AD31" s="210"/>
      <c r="AE31" s="210"/>
      <c r="AF31" s="210"/>
      <c r="AG31" s="210" t="s">
        <v>176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2" x14ac:dyDescent="0.2">
      <c r="A32" s="217"/>
      <c r="B32" s="218"/>
      <c r="C32" s="247" t="s">
        <v>216</v>
      </c>
      <c r="D32" s="236"/>
      <c r="E32" s="236"/>
      <c r="F32" s="236"/>
      <c r="G32" s="236"/>
      <c r="H32" s="220"/>
      <c r="I32" s="220"/>
      <c r="J32" s="220"/>
      <c r="K32" s="220"/>
      <c r="L32" s="220"/>
      <c r="M32" s="220"/>
      <c r="N32" s="219"/>
      <c r="O32" s="219"/>
      <c r="P32" s="219"/>
      <c r="Q32" s="219"/>
      <c r="R32" s="220"/>
      <c r="S32" s="220"/>
      <c r="T32" s="220"/>
      <c r="U32" s="220"/>
      <c r="V32" s="220"/>
      <c r="W32" s="220"/>
      <c r="X32" s="220"/>
      <c r="Y32" s="220"/>
      <c r="Z32" s="210"/>
      <c r="AA32" s="210"/>
      <c r="AB32" s="210"/>
      <c r="AC32" s="210"/>
      <c r="AD32" s="210"/>
      <c r="AE32" s="210"/>
      <c r="AF32" s="210"/>
      <c r="AG32" s="210" t="s">
        <v>178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ht="22.5" outlineLevel="1" x14ac:dyDescent="0.2">
      <c r="A33" s="229">
        <v>16</v>
      </c>
      <c r="B33" s="230" t="s">
        <v>221</v>
      </c>
      <c r="C33" s="246" t="s">
        <v>222</v>
      </c>
      <c r="D33" s="231" t="s">
        <v>211</v>
      </c>
      <c r="E33" s="232">
        <v>23.128250000000001</v>
      </c>
      <c r="F33" s="233"/>
      <c r="G33" s="234">
        <f>ROUND(E33*F33,2)</f>
        <v>0</v>
      </c>
      <c r="H33" s="233"/>
      <c r="I33" s="234">
        <f>ROUND(E33*H33,2)</f>
        <v>0</v>
      </c>
      <c r="J33" s="233"/>
      <c r="K33" s="234">
        <f>ROUND(E33*J33,2)</f>
        <v>0</v>
      </c>
      <c r="L33" s="234">
        <v>21</v>
      </c>
      <c r="M33" s="234">
        <f>G33*(1+L33/100)</f>
        <v>0</v>
      </c>
      <c r="N33" s="232">
        <v>0</v>
      </c>
      <c r="O33" s="232">
        <f>ROUND(E33*N33,2)</f>
        <v>0</v>
      </c>
      <c r="P33" s="232">
        <v>0</v>
      </c>
      <c r="Q33" s="232">
        <f>ROUND(E33*P33,2)</f>
        <v>0</v>
      </c>
      <c r="R33" s="234" t="s">
        <v>212</v>
      </c>
      <c r="S33" s="234" t="s">
        <v>172</v>
      </c>
      <c r="T33" s="235" t="s">
        <v>173</v>
      </c>
      <c r="U33" s="220">
        <v>5.8000000000000003E-2</v>
      </c>
      <c r="V33" s="220">
        <f>ROUND(E33*U33,2)</f>
        <v>1.34</v>
      </c>
      <c r="W33" s="220"/>
      <c r="X33" s="220" t="s">
        <v>174</v>
      </c>
      <c r="Y33" s="220" t="s">
        <v>175</v>
      </c>
      <c r="Z33" s="210"/>
      <c r="AA33" s="210"/>
      <c r="AB33" s="210"/>
      <c r="AC33" s="210"/>
      <c r="AD33" s="210"/>
      <c r="AE33" s="210"/>
      <c r="AF33" s="210"/>
      <c r="AG33" s="210" t="s">
        <v>176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2" x14ac:dyDescent="0.2">
      <c r="A34" s="217"/>
      <c r="B34" s="218"/>
      <c r="C34" s="247" t="s">
        <v>216</v>
      </c>
      <c r="D34" s="236"/>
      <c r="E34" s="236"/>
      <c r="F34" s="236"/>
      <c r="G34" s="236"/>
      <c r="H34" s="220"/>
      <c r="I34" s="220"/>
      <c r="J34" s="220"/>
      <c r="K34" s="220"/>
      <c r="L34" s="220"/>
      <c r="M34" s="220"/>
      <c r="N34" s="219"/>
      <c r="O34" s="219"/>
      <c r="P34" s="219"/>
      <c r="Q34" s="219"/>
      <c r="R34" s="220"/>
      <c r="S34" s="220"/>
      <c r="T34" s="220"/>
      <c r="U34" s="220"/>
      <c r="V34" s="220"/>
      <c r="W34" s="220"/>
      <c r="X34" s="220"/>
      <c r="Y34" s="220"/>
      <c r="Z34" s="210"/>
      <c r="AA34" s="210"/>
      <c r="AB34" s="210"/>
      <c r="AC34" s="210"/>
      <c r="AD34" s="210"/>
      <c r="AE34" s="210"/>
      <c r="AF34" s="210"/>
      <c r="AG34" s="210" t="s">
        <v>178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1" x14ac:dyDescent="0.2">
      <c r="A35" s="229">
        <v>17</v>
      </c>
      <c r="B35" s="230" t="s">
        <v>223</v>
      </c>
      <c r="C35" s="246" t="s">
        <v>224</v>
      </c>
      <c r="D35" s="231" t="s">
        <v>211</v>
      </c>
      <c r="E35" s="232">
        <v>8.9700000000000006</v>
      </c>
      <c r="F35" s="233"/>
      <c r="G35" s="234">
        <f>ROUND(E35*F35,2)</f>
        <v>0</v>
      </c>
      <c r="H35" s="233"/>
      <c r="I35" s="234">
        <f>ROUND(E35*H35,2)</f>
        <v>0</v>
      </c>
      <c r="J35" s="233"/>
      <c r="K35" s="234">
        <f>ROUND(E35*J35,2)</f>
        <v>0</v>
      </c>
      <c r="L35" s="234">
        <v>21</v>
      </c>
      <c r="M35" s="234">
        <f>G35*(1+L35/100)</f>
        <v>0</v>
      </c>
      <c r="N35" s="232">
        <v>0</v>
      </c>
      <c r="O35" s="232">
        <f>ROUND(E35*N35,2)</f>
        <v>0</v>
      </c>
      <c r="P35" s="232">
        <v>0</v>
      </c>
      <c r="Q35" s="232">
        <f>ROUND(E35*P35,2)</f>
        <v>0</v>
      </c>
      <c r="R35" s="234" t="s">
        <v>212</v>
      </c>
      <c r="S35" s="234" t="s">
        <v>172</v>
      </c>
      <c r="T35" s="235" t="s">
        <v>173</v>
      </c>
      <c r="U35" s="220">
        <v>0.36499999999999999</v>
      </c>
      <c r="V35" s="220">
        <f>ROUND(E35*U35,2)</f>
        <v>3.27</v>
      </c>
      <c r="W35" s="220"/>
      <c r="X35" s="220" t="s">
        <v>174</v>
      </c>
      <c r="Y35" s="220" t="s">
        <v>175</v>
      </c>
      <c r="Z35" s="210"/>
      <c r="AA35" s="210"/>
      <c r="AB35" s="210"/>
      <c r="AC35" s="210"/>
      <c r="AD35" s="210"/>
      <c r="AE35" s="210"/>
      <c r="AF35" s="210"/>
      <c r="AG35" s="210" t="s">
        <v>176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ht="22.5" outlineLevel="2" x14ac:dyDescent="0.2">
      <c r="A36" s="217"/>
      <c r="B36" s="218"/>
      <c r="C36" s="247" t="s">
        <v>225</v>
      </c>
      <c r="D36" s="236"/>
      <c r="E36" s="236"/>
      <c r="F36" s="236"/>
      <c r="G36" s="236"/>
      <c r="H36" s="220"/>
      <c r="I36" s="220"/>
      <c r="J36" s="220"/>
      <c r="K36" s="220"/>
      <c r="L36" s="220"/>
      <c r="M36" s="220"/>
      <c r="N36" s="219"/>
      <c r="O36" s="219"/>
      <c r="P36" s="219"/>
      <c r="Q36" s="219"/>
      <c r="R36" s="220"/>
      <c r="S36" s="220"/>
      <c r="T36" s="220"/>
      <c r="U36" s="220"/>
      <c r="V36" s="220"/>
      <c r="W36" s="220"/>
      <c r="X36" s="220"/>
      <c r="Y36" s="220"/>
      <c r="Z36" s="210"/>
      <c r="AA36" s="210"/>
      <c r="AB36" s="210"/>
      <c r="AC36" s="210"/>
      <c r="AD36" s="210"/>
      <c r="AE36" s="210"/>
      <c r="AF36" s="210"/>
      <c r="AG36" s="210" t="s">
        <v>178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44" t="str">
        <f>C36</f>
        <v>zapažených i nezapažených s urovnáním dna do předepsaného profilu a spádu, s přehozením výkopku na přilehlém terénu na vzdálenost do 3 m od podélné osy rýhy nebo s naložením výkopku na dopravní prostředek.</v>
      </c>
      <c r="BB36" s="210"/>
      <c r="BC36" s="210"/>
      <c r="BD36" s="210"/>
      <c r="BE36" s="210"/>
      <c r="BF36" s="210"/>
      <c r="BG36" s="210"/>
      <c r="BH36" s="210"/>
    </row>
    <row r="37" spans="1:60" outlineLevel="1" x14ac:dyDescent="0.2">
      <c r="A37" s="229">
        <v>18</v>
      </c>
      <c r="B37" s="230" t="s">
        <v>226</v>
      </c>
      <c r="C37" s="246" t="s">
        <v>227</v>
      </c>
      <c r="D37" s="231" t="s">
        <v>211</v>
      </c>
      <c r="E37" s="232">
        <v>4.4850000000000003</v>
      </c>
      <c r="F37" s="233"/>
      <c r="G37" s="234">
        <f>ROUND(E37*F37,2)</f>
        <v>0</v>
      </c>
      <c r="H37" s="233"/>
      <c r="I37" s="234">
        <f>ROUND(E37*H37,2)</f>
        <v>0</v>
      </c>
      <c r="J37" s="233"/>
      <c r="K37" s="234">
        <f>ROUND(E37*J37,2)</f>
        <v>0</v>
      </c>
      <c r="L37" s="234">
        <v>21</v>
      </c>
      <c r="M37" s="234">
        <f>G37*(1+L37/100)</f>
        <v>0</v>
      </c>
      <c r="N37" s="232">
        <v>0</v>
      </c>
      <c r="O37" s="232">
        <f>ROUND(E37*N37,2)</f>
        <v>0</v>
      </c>
      <c r="P37" s="232">
        <v>0</v>
      </c>
      <c r="Q37" s="232">
        <f>ROUND(E37*P37,2)</f>
        <v>0</v>
      </c>
      <c r="R37" s="234" t="s">
        <v>212</v>
      </c>
      <c r="S37" s="234" t="s">
        <v>172</v>
      </c>
      <c r="T37" s="235" t="s">
        <v>173</v>
      </c>
      <c r="U37" s="220">
        <v>0.38979999999999998</v>
      </c>
      <c r="V37" s="220">
        <f>ROUND(E37*U37,2)</f>
        <v>1.75</v>
      </c>
      <c r="W37" s="220"/>
      <c r="X37" s="220" t="s">
        <v>174</v>
      </c>
      <c r="Y37" s="220" t="s">
        <v>175</v>
      </c>
      <c r="Z37" s="210"/>
      <c r="AA37" s="210"/>
      <c r="AB37" s="210"/>
      <c r="AC37" s="210"/>
      <c r="AD37" s="210"/>
      <c r="AE37" s="210"/>
      <c r="AF37" s="210"/>
      <c r="AG37" s="210" t="s">
        <v>176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ht="22.5" outlineLevel="2" x14ac:dyDescent="0.2">
      <c r="A38" s="217"/>
      <c r="B38" s="218"/>
      <c r="C38" s="247" t="s">
        <v>225</v>
      </c>
      <c r="D38" s="236"/>
      <c r="E38" s="236"/>
      <c r="F38" s="236"/>
      <c r="G38" s="236"/>
      <c r="H38" s="220"/>
      <c r="I38" s="220"/>
      <c r="J38" s="220"/>
      <c r="K38" s="220"/>
      <c r="L38" s="220"/>
      <c r="M38" s="220"/>
      <c r="N38" s="219"/>
      <c r="O38" s="219"/>
      <c r="P38" s="219"/>
      <c r="Q38" s="219"/>
      <c r="R38" s="220"/>
      <c r="S38" s="220"/>
      <c r="T38" s="220"/>
      <c r="U38" s="220"/>
      <c r="V38" s="220"/>
      <c r="W38" s="220"/>
      <c r="X38" s="220"/>
      <c r="Y38" s="220"/>
      <c r="Z38" s="210"/>
      <c r="AA38" s="210"/>
      <c r="AB38" s="210"/>
      <c r="AC38" s="210"/>
      <c r="AD38" s="210"/>
      <c r="AE38" s="210"/>
      <c r="AF38" s="210"/>
      <c r="AG38" s="210" t="s">
        <v>178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44" t="str">
        <f>C38</f>
        <v>zapažených i nezapažených s urovnáním dna do předepsaného profilu a spádu, s přehozením výkopku na přilehlém terénu na vzdálenost do 3 m od podélné osy rýhy nebo s naložením výkopku na dopravní prostředek.</v>
      </c>
      <c r="BB38" s="210"/>
      <c r="BC38" s="210"/>
      <c r="BD38" s="210"/>
      <c r="BE38" s="210"/>
      <c r="BF38" s="210"/>
      <c r="BG38" s="210"/>
      <c r="BH38" s="210"/>
    </row>
    <row r="39" spans="1:60" outlineLevel="1" x14ac:dyDescent="0.2">
      <c r="A39" s="229">
        <v>19</v>
      </c>
      <c r="B39" s="230" t="s">
        <v>228</v>
      </c>
      <c r="C39" s="246" t="s">
        <v>229</v>
      </c>
      <c r="D39" s="231" t="s">
        <v>181</v>
      </c>
      <c r="E39" s="232">
        <v>413.48</v>
      </c>
      <c r="F39" s="233"/>
      <c r="G39" s="234">
        <f>ROUND(E39*F39,2)</f>
        <v>0</v>
      </c>
      <c r="H39" s="233"/>
      <c r="I39" s="234">
        <f>ROUND(E39*H39,2)</f>
        <v>0</v>
      </c>
      <c r="J39" s="233"/>
      <c r="K39" s="234">
        <f>ROUND(E39*J39,2)</f>
        <v>0</v>
      </c>
      <c r="L39" s="234">
        <v>21</v>
      </c>
      <c r="M39" s="234">
        <f>G39*(1+L39/100)</f>
        <v>0</v>
      </c>
      <c r="N39" s="232">
        <v>0</v>
      </c>
      <c r="O39" s="232">
        <f>ROUND(E39*N39,2)</f>
        <v>0</v>
      </c>
      <c r="P39" s="232">
        <v>0</v>
      </c>
      <c r="Q39" s="232">
        <f>ROUND(E39*P39,2)</f>
        <v>0</v>
      </c>
      <c r="R39" s="234" t="s">
        <v>212</v>
      </c>
      <c r="S39" s="234" t="s">
        <v>172</v>
      </c>
      <c r="T39" s="235" t="s">
        <v>173</v>
      </c>
      <c r="U39" s="220">
        <v>9.6000000000000002E-2</v>
      </c>
      <c r="V39" s="220">
        <f>ROUND(E39*U39,2)</f>
        <v>39.69</v>
      </c>
      <c r="W39" s="220"/>
      <c r="X39" s="220" t="s">
        <v>174</v>
      </c>
      <c r="Y39" s="220" t="s">
        <v>175</v>
      </c>
      <c r="Z39" s="210"/>
      <c r="AA39" s="210"/>
      <c r="AB39" s="210"/>
      <c r="AC39" s="210"/>
      <c r="AD39" s="210"/>
      <c r="AE39" s="210"/>
      <c r="AF39" s="210"/>
      <c r="AG39" s="210" t="s">
        <v>176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2" x14ac:dyDescent="0.2">
      <c r="A40" s="217"/>
      <c r="B40" s="218"/>
      <c r="C40" s="247" t="s">
        <v>230</v>
      </c>
      <c r="D40" s="236"/>
      <c r="E40" s="236"/>
      <c r="F40" s="236"/>
      <c r="G40" s="236"/>
      <c r="H40" s="220"/>
      <c r="I40" s="220"/>
      <c r="J40" s="220"/>
      <c r="K40" s="220"/>
      <c r="L40" s="220"/>
      <c r="M40" s="220"/>
      <c r="N40" s="219"/>
      <c r="O40" s="219"/>
      <c r="P40" s="219"/>
      <c r="Q40" s="219"/>
      <c r="R40" s="220"/>
      <c r="S40" s="220"/>
      <c r="T40" s="220"/>
      <c r="U40" s="220"/>
      <c r="V40" s="220"/>
      <c r="W40" s="220"/>
      <c r="X40" s="220"/>
      <c r="Y40" s="220"/>
      <c r="Z40" s="210"/>
      <c r="AA40" s="210"/>
      <c r="AB40" s="210"/>
      <c r="AC40" s="210"/>
      <c r="AD40" s="210"/>
      <c r="AE40" s="210"/>
      <c r="AF40" s="210"/>
      <c r="AG40" s="210" t="s">
        <v>178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1" x14ac:dyDescent="0.2">
      <c r="A41" s="229">
        <v>20</v>
      </c>
      <c r="B41" s="230" t="s">
        <v>231</v>
      </c>
      <c r="C41" s="246" t="s">
        <v>232</v>
      </c>
      <c r="D41" s="231" t="s">
        <v>211</v>
      </c>
      <c r="E41" s="232">
        <v>176.37649999999999</v>
      </c>
      <c r="F41" s="233"/>
      <c r="G41" s="234">
        <f>ROUND(E41*F41,2)</f>
        <v>0</v>
      </c>
      <c r="H41" s="233"/>
      <c r="I41" s="234">
        <f>ROUND(E41*H41,2)</f>
        <v>0</v>
      </c>
      <c r="J41" s="233"/>
      <c r="K41" s="234">
        <f>ROUND(E41*J41,2)</f>
        <v>0</v>
      </c>
      <c r="L41" s="234">
        <v>21</v>
      </c>
      <c r="M41" s="234">
        <f>G41*(1+L41/100)</f>
        <v>0</v>
      </c>
      <c r="N41" s="232">
        <v>0</v>
      </c>
      <c r="O41" s="232">
        <f>ROUND(E41*N41,2)</f>
        <v>0</v>
      </c>
      <c r="P41" s="232">
        <v>0</v>
      </c>
      <c r="Q41" s="232">
        <f>ROUND(E41*P41,2)</f>
        <v>0</v>
      </c>
      <c r="R41" s="234" t="s">
        <v>212</v>
      </c>
      <c r="S41" s="234" t="s">
        <v>172</v>
      </c>
      <c r="T41" s="235" t="s">
        <v>173</v>
      </c>
      <c r="U41" s="220">
        <v>1.0999999999999999E-2</v>
      </c>
      <c r="V41" s="220">
        <f>ROUND(E41*U41,2)</f>
        <v>1.94</v>
      </c>
      <c r="W41" s="220"/>
      <c r="X41" s="220" t="s">
        <v>174</v>
      </c>
      <c r="Y41" s="220" t="s">
        <v>175</v>
      </c>
      <c r="Z41" s="210"/>
      <c r="AA41" s="210"/>
      <c r="AB41" s="210"/>
      <c r="AC41" s="210"/>
      <c r="AD41" s="210"/>
      <c r="AE41" s="210"/>
      <c r="AF41" s="210"/>
      <c r="AG41" s="210" t="s">
        <v>176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2" x14ac:dyDescent="0.2">
      <c r="A42" s="217"/>
      <c r="B42" s="218"/>
      <c r="C42" s="247" t="s">
        <v>233</v>
      </c>
      <c r="D42" s="236"/>
      <c r="E42" s="236"/>
      <c r="F42" s="236"/>
      <c r="G42" s="236"/>
      <c r="H42" s="220"/>
      <c r="I42" s="220"/>
      <c r="J42" s="220"/>
      <c r="K42" s="220"/>
      <c r="L42" s="220"/>
      <c r="M42" s="220"/>
      <c r="N42" s="219"/>
      <c r="O42" s="219"/>
      <c r="P42" s="219"/>
      <c r="Q42" s="219"/>
      <c r="R42" s="220"/>
      <c r="S42" s="220"/>
      <c r="T42" s="220"/>
      <c r="U42" s="220"/>
      <c r="V42" s="220"/>
      <c r="W42" s="220"/>
      <c r="X42" s="220"/>
      <c r="Y42" s="220"/>
      <c r="Z42" s="210"/>
      <c r="AA42" s="210"/>
      <c r="AB42" s="210"/>
      <c r="AC42" s="210"/>
      <c r="AD42" s="210"/>
      <c r="AE42" s="210"/>
      <c r="AF42" s="210"/>
      <c r="AG42" s="210" t="s">
        <v>178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ht="22.5" outlineLevel="1" x14ac:dyDescent="0.2">
      <c r="A43" s="237">
        <v>21</v>
      </c>
      <c r="B43" s="238" t="s">
        <v>234</v>
      </c>
      <c r="C43" s="248" t="s">
        <v>235</v>
      </c>
      <c r="D43" s="239" t="s">
        <v>211</v>
      </c>
      <c r="E43" s="240">
        <v>176.37649999999999</v>
      </c>
      <c r="F43" s="241"/>
      <c r="G43" s="242">
        <f>ROUND(E43*F43,2)</f>
        <v>0</v>
      </c>
      <c r="H43" s="241"/>
      <c r="I43" s="242">
        <f>ROUND(E43*H43,2)</f>
        <v>0</v>
      </c>
      <c r="J43" s="241"/>
      <c r="K43" s="242">
        <f>ROUND(E43*J43,2)</f>
        <v>0</v>
      </c>
      <c r="L43" s="242">
        <v>21</v>
      </c>
      <c r="M43" s="242">
        <f>G43*(1+L43/100)</f>
        <v>0</v>
      </c>
      <c r="N43" s="240">
        <v>0</v>
      </c>
      <c r="O43" s="240">
        <f>ROUND(E43*N43,2)</f>
        <v>0</v>
      </c>
      <c r="P43" s="240">
        <v>0</v>
      </c>
      <c r="Q43" s="240">
        <f>ROUND(E43*P43,2)</f>
        <v>0</v>
      </c>
      <c r="R43" s="242" t="s">
        <v>212</v>
      </c>
      <c r="S43" s="242" t="s">
        <v>172</v>
      </c>
      <c r="T43" s="243" t="s">
        <v>173</v>
      </c>
      <c r="U43" s="220">
        <v>8.9999999999999993E-3</v>
      </c>
      <c r="V43" s="220">
        <f>ROUND(E43*U43,2)</f>
        <v>1.59</v>
      </c>
      <c r="W43" s="220"/>
      <c r="X43" s="220" t="s">
        <v>174</v>
      </c>
      <c r="Y43" s="220" t="s">
        <v>175</v>
      </c>
      <c r="Z43" s="210"/>
      <c r="AA43" s="210"/>
      <c r="AB43" s="210"/>
      <c r="AC43" s="210"/>
      <c r="AD43" s="210"/>
      <c r="AE43" s="210"/>
      <c r="AF43" s="210"/>
      <c r="AG43" s="210" t="s">
        <v>176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outlineLevel="1" x14ac:dyDescent="0.2">
      <c r="A44" s="229">
        <v>22</v>
      </c>
      <c r="B44" s="230" t="s">
        <v>236</v>
      </c>
      <c r="C44" s="246" t="s">
        <v>237</v>
      </c>
      <c r="D44" s="231" t="s">
        <v>181</v>
      </c>
      <c r="E44" s="232">
        <v>210.15</v>
      </c>
      <c r="F44" s="233"/>
      <c r="G44" s="234">
        <f>ROUND(E44*F44,2)</f>
        <v>0</v>
      </c>
      <c r="H44" s="233"/>
      <c r="I44" s="234">
        <f>ROUND(E44*H44,2)</f>
        <v>0</v>
      </c>
      <c r="J44" s="233"/>
      <c r="K44" s="234">
        <f>ROUND(E44*J44,2)</f>
        <v>0</v>
      </c>
      <c r="L44" s="234">
        <v>21</v>
      </c>
      <c r="M44" s="234">
        <f>G44*(1+L44/100)</f>
        <v>0</v>
      </c>
      <c r="N44" s="232">
        <v>0</v>
      </c>
      <c r="O44" s="232">
        <f>ROUND(E44*N44,2)</f>
        <v>0</v>
      </c>
      <c r="P44" s="232">
        <v>0</v>
      </c>
      <c r="Q44" s="232">
        <f>ROUND(E44*P44,2)</f>
        <v>0</v>
      </c>
      <c r="R44" s="234" t="s">
        <v>212</v>
      </c>
      <c r="S44" s="234" t="s">
        <v>172</v>
      </c>
      <c r="T44" s="235" t="s">
        <v>173</v>
      </c>
      <c r="U44" s="220">
        <v>0.107</v>
      </c>
      <c r="V44" s="220">
        <f>ROUND(E44*U44,2)</f>
        <v>22.49</v>
      </c>
      <c r="W44" s="220"/>
      <c r="X44" s="220" t="s">
        <v>174</v>
      </c>
      <c r="Y44" s="220" t="s">
        <v>175</v>
      </c>
      <c r="Z44" s="210"/>
      <c r="AA44" s="210"/>
      <c r="AB44" s="210"/>
      <c r="AC44" s="210"/>
      <c r="AD44" s="210"/>
      <c r="AE44" s="210"/>
      <c r="AF44" s="210"/>
      <c r="AG44" s="210" t="s">
        <v>176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outlineLevel="2" x14ac:dyDescent="0.2">
      <c r="A45" s="217"/>
      <c r="B45" s="218"/>
      <c r="C45" s="247" t="s">
        <v>238</v>
      </c>
      <c r="D45" s="236"/>
      <c r="E45" s="236"/>
      <c r="F45" s="236"/>
      <c r="G45" s="236"/>
      <c r="H45" s="220"/>
      <c r="I45" s="220"/>
      <c r="J45" s="220"/>
      <c r="K45" s="220"/>
      <c r="L45" s="220"/>
      <c r="M45" s="220"/>
      <c r="N45" s="219"/>
      <c r="O45" s="219"/>
      <c r="P45" s="219"/>
      <c r="Q45" s="219"/>
      <c r="R45" s="220"/>
      <c r="S45" s="220"/>
      <c r="T45" s="220"/>
      <c r="U45" s="220"/>
      <c r="V45" s="220"/>
      <c r="W45" s="220"/>
      <c r="X45" s="220"/>
      <c r="Y45" s="220"/>
      <c r="Z45" s="210"/>
      <c r="AA45" s="210"/>
      <c r="AB45" s="210"/>
      <c r="AC45" s="210"/>
      <c r="AD45" s="210"/>
      <c r="AE45" s="210"/>
      <c r="AF45" s="210"/>
      <c r="AG45" s="210" t="s">
        <v>178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ht="22.5" outlineLevel="1" x14ac:dyDescent="0.2">
      <c r="A46" s="237">
        <v>23</v>
      </c>
      <c r="B46" s="238" t="s">
        <v>239</v>
      </c>
      <c r="C46" s="248" t="s">
        <v>240</v>
      </c>
      <c r="D46" s="239" t="s">
        <v>211</v>
      </c>
      <c r="E46" s="240">
        <v>6.9551999999999996</v>
      </c>
      <c r="F46" s="241"/>
      <c r="G46" s="242">
        <f>ROUND(E46*F46,2)</f>
        <v>0</v>
      </c>
      <c r="H46" s="241"/>
      <c r="I46" s="242">
        <f>ROUND(E46*H46,2)</f>
        <v>0</v>
      </c>
      <c r="J46" s="241"/>
      <c r="K46" s="242">
        <f>ROUND(E46*J46,2)</f>
        <v>0</v>
      </c>
      <c r="L46" s="242">
        <v>21</v>
      </c>
      <c r="M46" s="242">
        <f>G46*(1+L46/100)</f>
        <v>0</v>
      </c>
      <c r="N46" s="240">
        <v>0</v>
      </c>
      <c r="O46" s="240">
        <f>ROUND(E46*N46,2)</f>
        <v>0</v>
      </c>
      <c r="P46" s="240">
        <v>0</v>
      </c>
      <c r="Q46" s="240">
        <f>ROUND(E46*P46,2)</f>
        <v>0</v>
      </c>
      <c r="R46" s="242" t="s">
        <v>212</v>
      </c>
      <c r="S46" s="242" t="s">
        <v>172</v>
      </c>
      <c r="T46" s="243" t="s">
        <v>173</v>
      </c>
      <c r="U46" s="220">
        <v>5.2999999999999999E-2</v>
      </c>
      <c r="V46" s="220">
        <f>ROUND(E46*U46,2)</f>
        <v>0.37</v>
      </c>
      <c r="W46" s="220"/>
      <c r="X46" s="220" t="s">
        <v>174</v>
      </c>
      <c r="Y46" s="220" t="s">
        <v>175</v>
      </c>
      <c r="Z46" s="210"/>
      <c r="AA46" s="210"/>
      <c r="AB46" s="210"/>
      <c r="AC46" s="210"/>
      <c r="AD46" s="210"/>
      <c r="AE46" s="210"/>
      <c r="AF46" s="210"/>
      <c r="AG46" s="210" t="s">
        <v>176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outlineLevel="1" x14ac:dyDescent="0.2">
      <c r="A47" s="229">
        <v>24</v>
      </c>
      <c r="B47" s="230" t="s">
        <v>231</v>
      </c>
      <c r="C47" s="246" t="s">
        <v>232</v>
      </c>
      <c r="D47" s="231" t="s">
        <v>211</v>
      </c>
      <c r="E47" s="232">
        <v>6.9551999999999996</v>
      </c>
      <c r="F47" s="233"/>
      <c r="G47" s="234">
        <f>ROUND(E47*F47,2)</f>
        <v>0</v>
      </c>
      <c r="H47" s="233"/>
      <c r="I47" s="234">
        <f>ROUND(E47*H47,2)</f>
        <v>0</v>
      </c>
      <c r="J47" s="233"/>
      <c r="K47" s="234">
        <f>ROUND(E47*J47,2)</f>
        <v>0</v>
      </c>
      <c r="L47" s="234">
        <v>21</v>
      </c>
      <c r="M47" s="234">
        <f>G47*(1+L47/100)</f>
        <v>0</v>
      </c>
      <c r="N47" s="232">
        <v>0</v>
      </c>
      <c r="O47" s="232">
        <f>ROUND(E47*N47,2)</f>
        <v>0</v>
      </c>
      <c r="P47" s="232">
        <v>0</v>
      </c>
      <c r="Q47" s="232">
        <f>ROUND(E47*P47,2)</f>
        <v>0</v>
      </c>
      <c r="R47" s="234" t="s">
        <v>212</v>
      </c>
      <c r="S47" s="234" t="s">
        <v>172</v>
      </c>
      <c r="T47" s="235" t="s">
        <v>173</v>
      </c>
      <c r="U47" s="220">
        <v>1.0999999999999999E-2</v>
      </c>
      <c r="V47" s="220">
        <f>ROUND(E47*U47,2)</f>
        <v>0.08</v>
      </c>
      <c r="W47" s="220"/>
      <c r="X47" s="220" t="s">
        <v>174</v>
      </c>
      <c r="Y47" s="220" t="s">
        <v>175</v>
      </c>
      <c r="Z47" s="210"/>
      <c r="AA47" s="210"/>
      <c r="AB47" s="210"/>
      <c r="AC47" s="210"/>
      <c r="AD47" s="210"/>
      <c r="AE47" s="210"/>
      <c r="AF47" s="210"/>
      <c r="AG47" s="210" t="s">
        <v>176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outlineLevel="2" x14ac:dyDescent="0.2">
      <c r="A48" s="217"/>
      <c r="B48" s="218"/>
      <c r="C48" s="247" t="s">
        <v>233</v>
      </c>
      <c r="D48" s="236"/>
      <c r="E48" s="236"/>
      <c r="F48" s="236"/>
      <c r="G48" s="236"/>
      <c r="H48" s="220"/>
      <c r="I48" s="220"/>
      <c r="J48" s="220"/>
      <c r="K48" s="220"/>
      <c r="L48" s="220"/>
      <c r="M48" s="220"/>
      <c r="N48" s="219"/>
      <c r="O48" s="219"/>
      <c r="P48" s="219"/>
      <c r="Q48" s="219"/>
      <c r="R48" s="220"/>
      <c r="S48" s="220"/>
      <c r="T48" s="220"/>
      <c r="U48" s="220"/>
      <c r="V48" s="220"/>
      <c r="W48" s="220"/>
      <c r="X48" s="220"/>
      <c r="Y48" s="220"/>
      <c r="Z48" s="210"/>
      <c r="AA48" s="210"/>
      <c r="AB48" s="210"/>
      <c r="AC48" s="210"/>
      <c r="AD48" s="210"/>
      <c r="AE48" s="210"/>
      <c r="AF48" s="210"/>
      <c r="AG48" s="210" t="s">
        <v>178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ht="22.5" outlineLevel="1" x14ac:dyDescent="0.2">
      <c r="A49" s="229">
        <v>25</v>
      </c>
      <c r="B49" s="230" t="s">
        <v>241</v>
      </c>
      <c r="C49" s="246" t="s">
        <v>242</v>
      </c>
      <c r="D49" s="231" t="s">
        <v>211</v>
      </c>
      <c r="E49" s="232">
        <v>6.9551999999999996</v>
      </c>
      <c r="F49" s="233"/>
      <c r="G49" s="234">
        <f>ROUND(E49*F49,2)</f>
        <v>0</v>
      </c>
      <c r="H49" s="233"/>
      <c r="I49" s="234">
        <f>ROUND(E49*H49,2)</f>
        <v>0</v>
      </c>
      <c r="J49" s="233"/>
      <c r="K49" s="234">
        <f>ROUND(E49*J49,2)</f>
        <v>0</v>
      </c>
      <c r="L49" s="234">
        <v>21</v>
      </c>
      <c r="M49" s="234">
        <f>G49*(1+L49/100)</f>
        <v>0</v>
      </c>
      <c r="N49" s="232">
        <v>0</v>
      </c>
      <c r="O49" s="232">
        <f>ROUND(E49*N49,2)</f>
        <v>0</v>
      </c>
      <c r="P49" s="232">
        <v>0</v>
      </c>
      <c r="Q49" s="232">
        <f>ROUND(E49*P49,2)</f>
        <v>0</v>
      </c>
      <c r="R49" s="234" t="s">
        <v>212</v>
      </c>
      <c r="S49" s="234" t="s">
        <v>172</v>
      </c>
      <c r="T49" s="235" t="s">
        <v>173</v>
      </c>
      <c r="U49" s="220">
        <v>1.1499999999999999</v>
      </c>
      <c r="V49" s="220">
        <f>ROUND(E49*U49,2)</f>
        <v>8</v>
      </c>
      <c r="W49" s="220"/>
      <c r="X49" s="220" t="s">
        <v>174</v>
      </c>
      <c r="Y49" s="220" t="s">
        <v>175</v>
      </c>
      <c r="Z49" s="210"/>
      <c r="AA49" s="210"/>
      <c r="AB49" s="210"/>
      <c r="AC49" s="210"/>
      <c r="AD49" s="210"/>
      <c r="AE49" s="210"/>
      <c r="AF49" s="210"/>
      <c r="AG49" s="210" t="s">
        <v>176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outlineLevel="2" x14ac:dyDescent="0.2">
      <c r="A50" s="217"/>
      <c r="B50" s="218"/>
      <c r="C50" s="247" t="s">
        <v>243</v>
      </c>
      <c r="D50" s="236"/>
      <c r="E50" s="236"/>
      <c r="F50" s="236"/>
      <c r="G50" s="236"/>
      <c r="H50" s="220"/>
      <c r="I50" s="220"/>
      <c r="J50" s="220"/>
      <c r="K50" s="220"/>
      <c r="L50" s="220"/>
      <c r="M50" s="220"/>
      <c r="N50" s="219"/>
      <c r="O50" s="219"/>
      <c r="P50" s="219"/>
      <c r="Q50" s="219"/>
      <c r="R50" s="220"/>
      <c r="S50" s="220"/>
      <c r="T50" s="220"/>
      <c r="U50" s="220"/>
      <c r="V50" s="220"/>
      <c r="W50" s="220"/>
      <c r="X50" s="220"/>
      <c r="Y50" s="220"/>
      <c r="Z50" s="210"/>
      <c r="AA50" s="210"/>
      <c r="AB50" s="210"/>
      <c r="AC50" s="210"/>
      <c r="AD50" s="210"/>
      <c r="AE50" s="210"/>
      <c r="AF50" s="210"/>
      <c r="AG50" s="210" t="s">
        <v>178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</row>
    <row r="51" spans="1:60" x14ac:dyDescent="0.2">
      <c r="A51" s="222" t="s">
        <v>166</v>
      </c>
      <c r="B51" s="223" t="s">
        <v>99</v>
      </c>
      <c r="C51" s="245" t="s">
        <v>100</v>
      </c>
      <c r="D51" s="224"/>
      <c r="E51" s="225"/>
      <c r="F51" s="226"/>
      <c r="G51" s="226">
        <f>SUMIF(AG52:AG59,"&lt;&gt;NOR",G52:G59)</f>
        <v>0</v>
      </c>
      <c r="H51" s="226"/>
      <c r="I51" s="226">
        <f>SUM(I52:I59)</f>
        <v>0</v>
      </c>
      <c r="J51" s="226"/>
      <c r="K51" s="226">
        <f>SUM(K52:K59)</f>
        <v>0</v>
      </c>
      <c r="L51" s="226"/>
      <c r="M51" s="226">
        <f>SUM(M52:M59)</f>
        <v>0</v>
      </c>
      <c r="N51" s="225"/>
      <c r="O51" s="225">
        <f>SUM(O52:O59)</f>
        <v>0.01</v>
      </c>
      <c r="P51" s="225"/>
      <c r="Q51" s="225">
        <f>SUM(Q52:Q59)</f>
        <v>0</v>
      </c>
      <c r="R51" s="226"/>
      <c r="S51" s="226"/>
      <c r="T51" s="227"/>
      <c r="U51" s="221"/>
      <c r="V51" s="221">
        <f>SUM(V52:V59)</f>
        <v>98.53</v>
      </c>
      <c r="W51" s="221"/>
      <c r="X51" s="221"/>
      <c r="Y51" s="221"/>
      <c r="AG51" t="s">
        <v>167</v>
      </c>
    </row>
    <row r="52" spans="1:60" ht="22.5" outlineLevel="1" x14ac:dyDescent="0.2">
      <c r="A52" s="237">
        <v>26</v>
      </c>
      <c r="B52" s="238" t="s">
        <v>244</v>
      </c>
      <c r="C52" s="248" t="s">
        <v>245</v>
      </c>
      <c r="D52" s="239" t="s">
        <v>211</v>
      </c>
      <c r="E52" s="240">
        <v>31.522500000000001</v>
      </c>
      <c r="F52" s="241"/>
      <c r="G52" s="242">
        <f>ROUND(E52*F52,2)</f>
        <v>0</v>
      </c>
      <c r="H52" s="241"/>
      <c r="I52" s="242">
        <f>ROUND(E52*H52,2)</f>
        <v>0</v>
      </c>
      <c r="J52" s="241"/>
      <c r="K52" s="242">
        <f>ROUND(E52*J52,2)</f>
        <v>0</v>
      </c>
      <c r="L52" s="242">
        <v>21</v>
      </c>
      <c r="M52" s="242">
        <f>G52*(1+L52/100)</f>
        <v>0</v>
      </c>
      <c r="N52" s="240">
        <v>0</v>
      </c>
      <c r="O52" s="240">
        <f>ROUND(E52*N52,2)</f>
        <v>0</v>
      </c>
      <c r="P52" s="240">
        <v>0</v>
      </c>
      <c r="Q52" s="240">
        <f>ROUND(E52*P52,2)</f>
        <v>0</v>
      </c>
      <c r="R52" s="242" t="s">
        <v>212</v>
      </c>
      <c r="S52" s="242" t="s">
        <v>172</v>
      </c>
      <c r="T52" s="243" t="s">
        <v>173</v>
      </c>
      <c r="U52" s="220">
        <v>0.65200000000000002</v>
      </c>
      <c r="V52" s="220">
        <f>ROUND(E52*U52,2)</f>
        <v>20.55</v>
      </c>
      <c r="W52" s="220"/>
      <c r="X52" s="220" t="s">
        <v>174</v>
      </c>
      <c r="Y52" s="220" t="s">
        <v>175</v>
      </c>
      <c r="Z52" s="210"/>
      <c r="AA52" s="210"/>
      <c r="AB52" s="210"/>
      <c r="AC52" s="210"/>
      <c r="AD52" s="210"/>
      <c r="AE52" s="210"/>
      <c r="AF52" s="210"/>
      <c r="AG52" s="210" t="s">
        <v>176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outlineLevel="1" x14ac:dyDescent="0.2">
      <c r="A53" s="229">
        <v>27</v>
      </c>
      <c r="B53" s="230" t="s">
        <v>246</v>
      </c>
      <c r="C53" s="246" t="s">
        <v>247</v>
      </c>
      <c r="D53" s="231" t="s">
        <v>211</v>
      </c>
      <c r="E53" s="232">
        <v>31.522500000000001</v>
      </c>
      <c r="F53" s="233"/>
      <c r="G53" s="234">
        <f>ROUND(E53*F53,2)</f>
        <v>0</v>
      </c>
      <c r="H53" s="233"/>
      <c r="I53" s="234">
        <f>ROUND(E53*H53,2)</f>
        <v>0</v>
      </c>
      <c r="J53" s="233"/>
      <c r="K53" s="234">
        <f>ROUND(E53*J53,2)</f>
        <v>0</v>
      </c>
      <c r="L53" s="234">
        <v>21</v>
      </c>
      <c r="M53" s="234">
        <f>G53*(1+L53/100)</f>
        <v>0</v>
      </c>
      <c r="N53" s="232">
        <v>0</v>
      </c>
      <c r="O53" s="232">
        <f>ROUND(E53*N53,2)</f>
        <v>0</v>
      </c>
      <c r="P53" s="232">
        <v>0</v>
      </c>
      <c r="Q53" s="232">
        <f>ROUND(E53*P53,2)</f>
        <v>0</v>
      </c>
      <c r="R53" s="234" t="s">
        <v>212</v>
      </c>
      <c r="S53" s="234" t="s">
        <v>172</v>
      </c>
      <c r="T53" s="235" t="s">
        <v>173</v>
      </c>
      <c r="U53" s="220">
        <v>7.3999999999999996E-2</v>
      </c>
      <c r="V53" s="220">
        <f>ROUND(E53*U53,2)</f>
        <v>2.33</v>
      </c>
      <c r="W53" s="220"/>
      <c r="X53" s="220" t="s">
        <v>174</v>
      </c>
      <c r="Y53" s="220" t="s">
        <v>175</v>
      </c>
      <c r="Z53" s="210"/>
      <c r="AA53" s="210"/>
      <c r="AB53" s="210"/>
      <c r="AC53" s="210"/>
      <c r="AD53" s="210"/>
      <c r="AE53" s="210"/>
      <c r="AF53" s="210"/>
      <c r="AG53" s="210" t="s">
        <v>176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outlineLevel="2" x14ac:dyDescent="0.2">
      <c r="A54" s="217"/>
      <c r="B54" s="218"/>
      <c r="C54" s="247" t="s">
        <v>233</v>
      </c>
      <c r="D54" s="236"/>
      <c r="E54" s="236"/>
      <c r="F54" s="236"/>
      <c r="G54" s="236"/>
      <c r="H54" s="220"/>
      <c r="I54" s="220"/>
      <c r="J54" s="220"/>
      <c r="K54" s="220"/>
      <c r="L54" s="220"/>
      <c r="M54" s="220"/>
      <c r="N54" s="219"/>
      <c r="O54" s="219"/>
      <c r="P54" s="219"/>
      <c r="Q54" s="219"/>
      <c r="R54" s="220"/>
      <c r="S54" s="220"/>
      <c r="T54" s="220"/>
      <c r="U54" s="220"/>
      <c r="V54" s="220"/>
      <c r="W54" s="220"/>
      <c r="X54" s="220"/>
      <c r="Y54" s="220"/>
      <c r="Z54" s="210"/>
      <c r="AA54" s="210"/>
      <c r="AB54" s="210"/>
      <c r="AC54" s="210"/>
      <c r="AD54" s="210"/>
      <c r="AE54" s="210"/>
      <c r="AF54" s="210"/>
      <c r="AG54" s="210" t="s">
        <v>178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</row>
    <row r="55" spans="1:60" ht="22.5" outlineLevel="1" x14ac:dyDescent="0.2">
      <c r="A55" s="229">
        <v>28</v>
      </c>
      <c r="B55" s="230" t="s">
        <v>248</v>
      </c>
      <c r="C55" s="246" t="s">
        <v>249</v>
      </c>
      <c r="D55" s="231" t="s">
        <v>181</v>
      </c>
      <c r="E55" s="232">
        <v>210.15</v>
      </c>
      <c r="F55" s="233"/>
      <c r="G55" s="234">
        <f>ROUND(E55*F55,2)</f>
        <v>0</v>
      </c>
      <c r="H55" s="233"/>
      <c r="I55" s="234">
        <f>ROUND(E55*H55,2)</f>
        <v>0</v>
      </c>
      <c r="J55" s="233"/>
      <c r="K55" s="234">
        <f>ROUND(E55*J55,2)</f>
        <v>0</v>
      </c>
      <c r="L55" s="234">
        <v>21</v>
      </c>
      <c r="M55" s="234">
        <f>G55*(1+L55/100)</f>
        <v>0</v>
      </c>
      <c r="N55" s="232">
        <v>0</v>
      </c>
      <c r="O55" s="232">
        <f>ROUND(E55*N55,2)</f>
        <v>0</v>
      </c>
      <c r="P55" s="232">
        <v>0</v>
      </c>
      <c r="Q55" s="232">
        <f>ROUND(E55*P55,2)</f>
        <v>0</v>
      </c>
      <c r="R55" s="234" t="s">
        <v>212</v>
      </c>
      <c r="S55" s="234" t="s">
        <v>172</v>
      </c>
      <c r="T55" s="235" t="s">
        <v>173</v>
      </c>
      <c r="U55" s="220">
        <v>0.26300000000000001</v>
      </c>
      <c r="V55" s="220">
        <f>ROUND(E55*U55,2)</f>
        <v>55.27</v>
      </c>
      <c r="W55" s="220"/>
      <c r="X55" s="220" t="s">
        <v>174</v>
      </c>
      <c r="Y55" s="220" t="s">
        <v>175</v>
      </c>
      <c r="Z55" s="210"/>
      <c r="AA55" s="210"/>
      <c r="AB55" s="210"/>
      <c r="AC55" s="210"/>
      <c r="AD55" s="210"/>
      <c r="AE55" s="210"/>
      <c r="AF55" s="210"/>
      <c r="AG55" s="210" t="s">
        <v>176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2" x14ac:dyDescent="0.2">
      <c r="A56" s="217"/>
      <c r="B56" s="218"/>
      <c r="C56" s="247" t="s">
        <v>250</v>
      </c>
      <c r="D56" s="236"/>
      <c r="E56" s="236"/>
      <c r="F56" s="236"/>
      <c r="G56" s="236"/>
      <c r="H56" s="220"/>
      <c r="I56" s="220"/>
      <c r="J56" s="220"/>
      <c r="K56" s="220"/>
      <c r="L56" s="220"/>
      <c r="M56" s="220"/>
      <c r="N56" s="219"/>
      <c r="O56" s="219"/>
      <c r="P56" s="219"/>
      <c r="Q56" s="219"/>
      <c r="R56" s="220"/>
      <c r="S56" s="220"/>
      <c r="T56" s="220"/>
      <c r="U56" s="220"/>
      <c r="V56" s="220"/>
      <c r="W56" s="220"/>
      <c r="X56" s="220"/>
      <c r="Y56" s="220"/>
      <c r="Z56" s="210"/>
      <c r="AA56" s="210"/>
      <c r="AB56" s="210"/>
      <c r="AC56" s="210"/>
      <c r="AD56" s="210"/>
      <c r="AE56" s="210"/>
      <c r="AF56" s="210"/>
      <c r="AG56" s="210" t="s">
        <v>178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44" t="str">
        <f>C56</f>
        <v>s případným nutným přemístěním hromad nebo dočasných skládek na místo potřeby ze vzdálenosti do 30 m, ve svahu sklonu přes 1 : 5,</v>
      </c>
      <c r="BB56" s="210"/>
      <c r="BC56" s="210"/>
      <c r="BD56" s="210"/>
      <c r="BE56" s="210"/>
      <c r="BF56" s="210"/>
      <c r="BG56" s="210"/>
      <c r="BH56" s="210"/>
    </row>
    <row r="57" spans="1:60" outlineLevel="1" x14ac:dyDescent="0.2">
      <c r="A57" s="229">
        <v>29</v>
      </c>
      <c r="B57" s="230" t="s">
        <v>251</v>
      </c>
      <c r="C57" s="246" t="s">
        <v>252</v>
      </c>
      <c r="D57" s="231" t="s">
        <v>181</v>
      </c>
      <c r="E57" s="232">
        <v>210.15</v>
      </c>
      <c r="F57" s="233"/>
      <c r="G57" s="234">
        <f>ROUND(E57*F57,2)</f>
        <v>0</v>
      </c>
      <c r="H57" s="233"/>
      <c r="I57" s="234">
        <f>ROUND(E57*H57,2)</f>
        <v>0</v>
      </c>
      <c r="J57" s="233"/>
      <c r="K57" s="234">
        <f>ROUND(E57*J57,2)</f>
        <v>0</v>
      </c>
      <c r="L57" s="234">
        <v>21</v>
      </c>
      <c r="M57" s="234">
        <f>G57*(1+L57/100)</f>
        <v>0</v>
      </c>
      <c r="N57" s="232">
        <v>0</v>
      </c>
      <c r="O57" s="232">
        <f>ROUND(E57*N57,2)</f>
        <v>0</v>
      </c>
      <c r="P57" s="232">
        <v>0</v>
      </c>
      <c r="Q57" s="232">
        <f>ROUND(E57*P57,2)</f>
        <v>0</v>
      </c>
      <c r="R57" s="234" t="s">
        <v>253</v>
      </c>
      <c r="S57" s="234" t="s">
        <v>172</v>
      </c>
      <c r="T57" s="235" t="s">
        <v>173</v>
      </c>
      <c r="U57" s="220">
        <v>9.7000000000000003E-2</v>
      </c>
      <c r="V57" s="220">
        <f>ROUND(E57*U57,2)</f>
        <v>20.38</v>
      </c>
      <c r="W57" s="220"/>
      <c r="X57" s="220" t="s">
        <v>174</v>
      </c>
      <c r="Y57" s="220" t="s">
        <v>175</v>
      </c>
      <c r="Z57" s="210"/>
      <c r="AA57" s="210"/>
      <c r="AB57" s="210"/>
      <c r="AC57" s="210"/>
      <c r="AD57" s="210"/>
      <c r="AE57" s="210"/>
      <c r="AF57" s="210"/>
      <c r="AG57" s="210" t="s">
        <v>176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</row>
    <row r="58" spans="1:60" outlineLevel="2" x14ac:dyDescent="0.2">
      <c r="A58" s="217"/>
      <c r="B58" s="218"/>
      <c r="C58" s="247" t="s">
        <v>254</v>
      </c>
      <c r="D58" s="236"/>
      <c r="E58" s="236"/>
      <c r="F58" s="236"/>
      <c r="G58" s="236"/>
      <c r="H58" s="220"/>
      <c r="I58" s="220"/>
      <c r="J58" s="220"/>
      <c r="K58" s="220"/>
      <c r="L58" s="220"/>
      <c r="M58" s="220"/>
      <c r="N58" s="219"/>
      <c r="O58" s="219"/>
      <c r="P58" s="219"/>
      <c r="Q58" s="219"/>
      <c r="R58" s="220"/>
      <c r="S58" s="220"/>
      <c r="T58" s="220"/>
      <c r="U58" s="220"/>
      <c r="V58" s="220"/>
      <c r="W58" s="220"/>
      <c r="X58" s="220"/>
      <c r="Y58" s="220"/>
      <c r="Z58" s="210"/>
      <c r="AA58" s="210"/>
      <c r="AB58" s="210"/>
      <c r="AC58" s="210"/>
      <c r="AD58" s="210"/>
      <c r="AE58" s="210"/>
      <c r="AF58" s="210"/>
      <c r="AG58" s="210" t="s">
        <v>178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outlineLevel="1" x14ac:dyDescent="0.2">
      <c r="A59" s="237">
        <v>30</v>
      </c>
      <c r="B59" s="238" t="s">
        <v>255</v>
      </c>
      <c r="C59" s="248" t="s">
        <v>256</v>
      </c>
      <c r="D59" s="239" t="s">
        <v>257</v>
      </c>
      <c r="E59" s="240">
        <v>8</v>
      </c>
      <c r="F59" s="241"/>
      <c r="G59" s="242">
        <f>ROUND(E59*F59,2)</f>
        <v>0</v>
      </c>
      <c r="H59" s="241"/>
      <c r="I59" s="242">
        <f>ROUND(E59*H59,2)</f>
        <v>0</v>
      </c>
      <c r="J59" s="241"/>
      <c r="K59" s="242">
        <f>ROUND(E59*J59,2)</f>
        <v>0</v>
      </c>
      <c r="L59" s="242">
        <v>21</v>
      </c>
      <c r="M59" s="242">
        <f>G59*(1+L59/100)</f>
        <v>0</v>
      </c>
      <c r="N59" s="240">
        <v>1E-3</v>
      </c>
      <c r="O59" s="240">
        <f>ROUND(E59*N59,2)</f>
        <v>0.01</v>
      </c>
      <c r="P59" s="240">
        <v>0</v>
      </c>
      <c r="Q59" s="240">
        <f>ROUND(E59*P59,2)</f>
        <v>0</v>
      </c>
      <c r="R59" s="242" t="s">
        <v>258</v>
      </c>
      <c r="S59" s="242" t="s">
        <v>172</v>
      </c>
      <c r="T59" s="243" t="s">
        <v>173</v>
      </c>
      <c r="U59" s="220">
        <v>0</v>
      </c>
      <c r="V59" s="220">
        <f>ROUND(E59*U59,2)</f>
        <v>0</v>
      </c>
      <c r="W59" s="220"/>
      <c r="X59" s="220" t="s">
        <v>259</v>
      </c>
      <c r="Y59" s="220" t="s">
        <v>175</v>
      </c>
      <c r="Z59" s="210"/>
      <c r="AA59" s="210"/>
      <c r="AB59" s="210"/>
      <c r="AC59" s="210"/>
      <c r="AD59" s="210"/>
      <c r="AE59" s="210"/>
      <c r="AF59" s="210"/>
      <c r="AG59" s="210" t="s">
        <v>260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x14ac:dyDescent="0.2">
      <c r="A60" s="222" t="s">
        <v>166</v>
      </c>
      <c r="B60" s="223" t="s">
        <v>101</v>
      </c>
      <c r="C60" s="245" t="s">
        <v>102</v>
      </c>
      <c r="D60" s="224"/>
      <c r="E60" s="225"/>
      <c r="F60" s="226"/>
      <c r="G60" s="226">
        <f>SUMIF(AG61:AG67,"&lt;&gt;NOR",G61:G67)</f>
        <v>0</v>
      </c>
      <c r="H60" s="226"/>
      <c r="I60" s="226">
        <f>SUM(I61:I67)</f>
        <v>0</v>
      </c>
      <c r="J60" s="226"/>
      <c r="K60" s="226">
        <f>SUM(K61:K67)</f>
        <v>0</v>
      </c>
      <c r="L60" s="226"/>
      <c r="M60" s="226">
        <f>SUM(M61:M67)</f>
        <v>0</v>
      </c>
      <c r="N60" s="225"/>
      <c r="O60" s="225">
        <f>SUM(O61:O67)</f>
        <v>12.459999999999999</v>
      </c>
      <c r="P60" s="225"/>
      <c r="Q60" s="225">
        <f>SUM(Q61:Q67)</f>
        <v>0</v>
      </c>
      <c r="R60" s="226"/>
      <c r="S60" s="226"/>
      <c r="T60" s="227"/>
      <c r="U60" s="221"/>
      <c r="V60" s="221">
        <f>SUM(V61:V67)</f>
        <v>12.77</v>
      </c>
      <c r="W60" s="221"/>
      <c r="X60" s="221"/>
      <c r="Y60" s="221"/>
      <c r="AG60" t="s">
        <v>167</v>
      </c>
    </row>
    <row r="61" spans="1:60" outlineLevel="1" x14ac:dyDescent="0.2">
      <c r="A61" s="237">
        <v>31</v>
      </c>
      <c r="B61" s="238" t="s">
        <v>261</v>
      </c>
      <c r="C61" s="248" t="s">
        <v>262</v>
      </c>
      <c r="D61" s="239" t="s">
        <v>211</v>
      </c>
      <c r="E61" s="240">
        <v>0.36799999999999999</v>
      </c>
      <c r="F61" s="241"/>
      <c r="G61" s="242">
        <f>ROUND(E61*F61,2)</f>
        <v>0</v>
      </c>
      <c r="H61" s="241"/>
      <c r="I61" s="242">
        <f>ROUND(E61*H61,2)</f>
        <v>0</v>
      </c>
      <c r="J61" s="241"/>
      <c r="K61" s="242">
        <f>ROUND(E61*J61,2)</f>
        <v>0</v>
      </c>
      <c r="L61" s="242">
        <v>21</v>
      </c>
      <c r="M61" s="242">
        <f>G61*(1+L61/100)</f>
        <v>0</v>
      </c>
      <c r="N61" s="240">
        <v>1.63</v>
      </c>
      <c r="O61" s="240">
        <f>ROUND(E61*N61,2)</f>
        <v>0.6</v>
      </c>
      <c r="P61" s="240">
        <v>0</v>
      </c>
      <c r="Q61" s="240">
        <f>ROUND(E61*P61,2)</f>
        <v>0</v>
      </c>
      <c r="R61" s="242" t="s">
        <v>263</v>
      </c>
      <c r="S61" s="242" t="s">
        <v>172</v>
      </c>
      <c r="T61" s="243" t="s">
        <v>173</v>
      </c>
      <c r="U61" s="220">
        <v>1.5840000000000001</v>
      </c>
      <c r="V61" s="220">
        <f>ROUND(E61*U61,2)</f>
        <v>0.57999999999999996</v>
      </c>
      <c r="W61" s="220"/>
      <c r="X61" s="220" t="s">
        <v>174</v>
      </c>
      <c r="Y61" s="220" t="s">
        <v>175</v>
      </c>
      <c r="Z61" s="210"/>
      <c r="AA61" s="210"/>
      <c r="AB61" s="210"/>
      <c r="AC61" s="210"/>
      <c r="AD61" s="210"/>
      <c r="AE61" s="210"/>
      <c r="AF61" s="210"/>
      <c r="AG61" s="210" t="s">
        <v>176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</row>
    <row r="62" spans="1:60" outlineLevel="1" x14ac:dyDescent="0.2">
      <c r="A62" s="229">
        <v>32</v>
      </c>
      <c r="B62" s="230" t="s">
        <v>264</v>
      </c>
      <c r="C62" s="246" t="s">
        <v>265</v>
      </c>
      <c r="D62" s="231" t="s">
        <v>170</v>
      </c>
      <c r="E62" s="232">
        <v>46</v>
      </c>
      <c r="F62" s="233"/>
      <c r="G62" s="234">
        <f>ROUND(E62*F62,2)</f>
        <v>0</v>
      </c>
      <c r="H62" s="233"/>
      <c r="I62" s="234">
        <f>ROUND(E62*H62,2)</f>
        <v>0</v>
      </c>
      <c r="J62" s="233"/>
      <c r="K62" s="234">
        <f>ROUND(E62*J62,2)</f>
        <v>0</v>
      </c>
      <c r="L62" s="234">
        <v>21</v>
      </c>
      <c r="M62" s="234">
        <f>G62*(1+L62/100)</f>
        <v>0</v>
      </c>
      <c r="N62" s="232">
        <v>4.8999999999999998E-4</v>
      </c>
      <c r="O62" s="232">
        <f>ROUND(E62*N62,2)</f>
        <v>0.02</v>
      </c>
      <c r="P62" s="232">
        <v>0</v>
      </c>
      <c r="Q62" s="232">
        <f>ROUND(E62*P62,2)</f>
        <v>0</v>
      </c>
      <c r="R62" s="234"/>
      <c r="S62" s="234" t="s">
        <v>202</v>
      </c>
      <c r="T62" s="235" t="s">
        <v>266</v>
      </c>
      <c r="U62" s="220">
        <v>4.4999999999999998E-2</v>
      </c>
      <c r="V62" s="220">
        <f>ROUND(E62*U62,2)</f>
        <v>2.0699999999999998</v>
      </c>
      <c r="W62" s="220"/>
      <c r="X62" s="220" t="s">
        <v>174</v>
      </c>
      <c r="Y62" s="220" t="s">
        <v>175</v>
      </c>
      <c r="Z62" s="210"/>
      <c r="AA62" s="210"/>
      <c r="AB62" s="210"/>
      <c r="AC62" s="210"/>
      <c r="AD62" s="210"/>
      <c r="AE62" s="210"/>
      <c r="AF62" s="210"/>
      <c r="AG62" s="210" t="s">
        <v>176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outlineLevel="1" x14ac:dyDescent="0.2">
      <c r="A63" s="229">
        <v>33</v>
      </c>
      <c r="B63" s="230" t="s">
        <v>267</v>
      </c>
      <c r="C63" s="246" t="s">
        <v>268</v>
      </c>
      <c r="D63" s="231" t="s">
        <v>211</v>
      </c>
      <c r="E63" s="232">
        <v>7.2450000000000001</v>
      </c>
      <c r="F63" s="233"/>
      <c r="G63" s="234">
        <f>ROUND(E63*F63,2)</f>
        <v>0</v>
      </c>
      <c r="H63" s="233"/>
      <c r="I63" s="234">
        <f>ROUND(E63*H63,2)</f>
        <v>0</v>
      </c>
      <c r="J63" s="233"/>
      <c r="K63" s="234">
        <f>ROUND(E63*J63,2)</f>
        <v>0</v>
      </c>
      <c r="L63" s="234">
        <v>21</v>
      </c>
      <c r="M63" s="234">
        <f>G63*(1+L63/100)</f>
        <v>0</v>
      </c>
      <c r="N63" s="232">
        <v>1.63</v>
      </c>
      <c r="O63" s="232">
        <f>ROUND(E63*N63,2)</f>
        <v>11.81</v>
      </c>
      <c r="P63" s="232">
        <v>0</v>
      </c>
      <c r="Q63" s="232">
        <f>ROUND(E63*P63,2)</f>
        <v>0</v>
      </c>
      <c r="R63" s="234" t="s">
        <v>263</v>
      </c>
      <c r="S63" s="234" t="s">
        <v>172</v>
      </c>
      <c r="T63" s="235" t="s">
        <v>173</v>
      </c>
      <c r="U63" s="220">
        <v>0.92</v>
      </c>
      <c r="V63" s="220">
        <f>ROUND(E63*U63,2)</f>
        <v>6.67</v>
      </c>
      <c r="W63" s="220"/>
      <c r="X63" s="220" t="s">
        <v>174</v>
      </c>
      <c r="Y63" s="220" t="s">
        <v>175</v>
      </c>
      <c r="Z63" s="210"/>
      <c r="AA63" s="210"/>
      <c r="AB63" s="210"/>
      <c r="AC63" s="210"/>
      <c r="AD63" s="210"/>
      <c r="AE63" s="210"/>
      <c r="AF63" s="210"/>
      <c r="AG63" s="210" t="s">
        <v>176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outlineLevel="2" x14ac:dyDescent="0.2">
      <c r="A64" s="217"/>
      <c r="B64" s="218"/>
      <c r="C64" s="247" t="s">
        <v>269</v>
      </c>
      <c r="D64" s="236"/>
      <c r="E64" s="236"/>
      <c r="F64" s="236"/>
      <c r="G64" s="236"/>
      <c r="H64" s="220"/>
      <c r="I64" s="220"/>
      <c r="J64" s="220"/>
      <c r="K64" s="220"/>
      <c r="L64" s="220"/>
      <c r="M64" s="220"/>
      <c r="N64" s="219"/>
      <c r="O64" s="219"/>
      <c r="P64" s="219"/>
      <c r="Q64" s="219"/>
      <c r="R64" s="220"/>
      <c r="S64" s="220"/>
      <c r="T64" s="220"/>
      <c r="U64" s="220"/>
      <c r="V64" s="220"/>
      <c r="W64" s="220"/>
      <c r="X64" s="220"/>
      <c r="Y64" s="220"/>
      <c r="Z64" s="210"/>
      <c r="AA64" s="210"/>
      <c r="AB64" s="210"/>
      <c r="AC64" s="210"/>
      <c r="AD64" s="210"/>
      <c r="AE64" s="210"/>
      <c r="AF64" s="210"/>
      <c r="AG64" s="210" t="s">
        <v>178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60" outlineLevel="1" x14ac:dyDescent="0.2">
      <c r="A65" s="229">
        <v>34</v>
      </c>
      <c r="B65" s="230" t="s">
        <v>270</v>
      </c>
      <c r="C65" s="246" t="s">
        <v>271</v>
      </c>
      <c r="D65" s="231" t="s">
        <v>181</v>
      </c>
      <c r="E65" s="232">
        <v>46</v>
      </c>
      <c r="F65" s="233"/>
      <c r="G65" s="234">
        <f>ROUND(E65*F65,2)</f>
        <v>0</v>
      </c>
      <c r="H65" s="233"/>
      <c r="I65" s="234">
        <f>ROUND(E65*H65,2)</f>
        <v>0</v>
      </c>
      <c r="J65" s="233"/>
      <c r="K65" s="234">
        <f>ROUND(E65*J65,2)</f>
        <v>0</v>
      </c>
      <c r="L65" s="234">
        <v>21</v>
      </c>
      <c r="M65" s="234">
        <f>G65*(1+L65/100)</f>
        <v>0</v>
      </c>
      <c r="N65" s="232">
        <v>1.8000000000000001E-4</v>
      </c>
      <c r="O65" s="232">
        <f>ROUND(E65*N65,2)</f>
        <v>0.01</v>
      </c>
      <c r="P65" s="232">
        <v>0</v>
      </c>
      <c r="Q65" s="232">
        <f>ROUND(E65*P65,2)</f>
        <v>0</v>
      </c>
      <c r="R65" s="234" t="s">
        <v>263</v>
      </c>
      <c r="S65" s="234" t="s">
        <v>172</v>
      </c>
      <c r="T65" s="235" t="s">
        <v>173</v>
      </c>
      <c r="U65" s="220">
        <v>7.4999999999999997E-2</v>
      </c>
      <c r="V65" s="220">
        <f>ROUND(E65*U65,2)</f>
        <v>3.45</v>
      </c>
      <c r="W65" s="220"/>
      <c r="X65" s="220" t="s">
        <v>174</v>
      </c>
      <c r="Y65" s="220" t="s">
        <v>175</v>
      </c>
      <c r="Z65" s="210"/>
      <c r="AA65" s="210"/>
      <c r="AB65" s="210"/>
      <c r="AC65" s="210"/>
      <c r="AD65" s="210"/>
      <c r="AE65" s="210"/>
      <c r="AF65" s="210"/>
      <c r="AG65" s="210" t="s">
        <v>176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</row>
    <row r="66" spans="1:60" outlineLevel="2" x14ac:dyDescent="0.2">
      <c r="A66" s="217"/>
      <c r="B66" s="218"/>
      <c r="C66" s="247" t="s">
        <v>272</v>
      </c>
      <c r="D66" s="236"/>
      <c r="E66" s="236"/>
      <c r="F66" s="236"/>
      <c r="G66" s="236"/>
      <c r="H66" s="220"/>
      <c r="I66" s="220"/>
      <c r="J66" s="220"/>
      <c r="K66" s="220"/>
      <c r="L66" s="220"/>
      <c r="M66" s="220"/>
      <c r="N66" s="219"/>
      <c r="O66" s="219"/>
      <c r="P66" s="219"/>
      <c r="Q66" s="219"/>
      <c r="R66" s="220"/>
      <c r="S66" s="220"/>
      <c r="T66" s="220"/>
      <c r="U66" s="220"/>
      <c r="V66" s="220"/>
      <c r="W66" s="220"/>
      <c r="X66" s="220"/>
      <c r="Y66" s="220"/>
      <c r="Z66" s="210"/>
      <c r="AA66" s="210"/>
      <c r="AB66" s="210"/>
      <c r="AC66" s="210"/>
      <c r="AD66" s="210"/>
      <c r="AE66" s="210"/>
      <c r="AF66" s="210"/>
      <c r="AG66" s="210" t="s">
        <v>178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</row>
    <row r="67" spans="1:60" ht="22.5" outlineLevel="1" x14ac:dyDescent="0.2">
      <c r="A67" s="237">
        <v>35</v>
      </c>
      <c r="B67" s="238" t="s">
        <v>273</v>
      </c>
      <c r="C67" s="248" t="s">
        <v>274</v>
      </c>
      <c r="D67" s="239" t="s">
        <v>181</v>
      </c>
      <c r="E67" s="240">
        <v>50.6</v>
      </c>
      <c r="F67" s="241"/>
      <c r="G67" s="242">
        <f>ROUND(E67*F67,2)</f>
        <v>0</v>
      </c>
      <c r="H67" s="241"/>
      <c r="I67" s="242">
        <f>ROUND(E67*H67,2)</f>
        <v>0</v>
      </c>
      <c r="J67" s="241"/>
      <c r="K67" s="242">
        <f>ROUND(E67*J67,2)</f>
        <v>0</v>
      </c>
      <c r="L67" s="242">
        <v>21</v>
      </c>
      <c r="M67" s="242">
        <f>G67*(1+L67/100)</f>
        <v>0</v>
      </c>
      <c r="N67" s="240">
        <v>2.9999999999999997E-4</v>
      </c>
      <c r="O67" s="240">
        <f>ROUND(E67*N67,2)</f>
        <v>0.02</v>
      </c>
      <c r="P67" s="240">
        <v>0</v>
      </c>
      <c r="Q67" s="240">
        <f>ROUND(E67*P67,2)</f>
        <v>0</v>
      </c>
      <c r="R67" s="242" t="s">
        <v>258</v>
      </c>
      <c r="S67" s="242" t="s">
        <v>172</v>
      </c>
      <c r="T67" s="243" t="s">
        <v>173</v>
      </c>
      <c r="U67" s="220">
        <v>0</v>
      </c>
      <c r="V67" s="220">
        <f>ROUND(E67*U67,2)</f>
        <v>0</v>
      </c>
      <c r="W67" s="220"/>
      <c r="X67" s="220" t="s">
        <v>259</v>
      </c>
      <c r="Y67" s="220" t="s">
        <v>175</v>
      </c>
      <c r="Z67" s="210"/>
      <c r="AA67" s="210"/>
      <c r="AB67" s="210"/>
      <c r="AC67" s="210"/>
      <c r="AD67" s="210"/>
      <c r="AE67" s="210"/>
      <c r="AF67" s="210"/>
      <c r="AG67" s="210" t="s">
        <v>260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</row>
    <row r="68" spans="1:60" x14ac:dyDescent="0.2">
      <c r="A68" s="222" t="s">
        <v>166</v>
      </c>
      <c r="B68" s="223" t="s">
        <v>103</v>
      </c>
      <c r="C68" s="245" t="s">
        <v>104</v>
      </c>
      <c r="D68" s="224"/>
      <c r="E68" s="225"/>
      <c r="F68" s="226"/>
      <c r="G68" s="226">
        <f>SUMIF(AG69:AG75,"&lt;&gt;NOR",G69:G75)</f>
        <v>0</v>
      </c>
      <c r="H68" s="226"/>
      <c r="I68" s="226">
        <f>SUM(I69:I75)</f>
        <v>0</v>
      </c>
      <c r="J68" s="226"/>
      <c r="K68" s="226">
        <f>SUM(K69:K75)</f>
        <v>0</v>
      </c>
      <c r="L68" s="226"/>
      <c r="M68" s="226">
        <f>SUM(M69:M75)</f>
        <v>0</v>
      </c>
      <c r="N68" s="225"/>
      <c r="O68" s="225">
        <f>SUM(O69:O75)</f>
        <v>42.790000000000006</v>
      </c>
      <c r="P68" s="225"/>
      <c r="Q68" s="225">
        <f>SUM(Q69:Q75)</f>
        <v>0</v>
      </c>
      <c r="R68" s="226"/>
      <c r="S68" s="226"/>
      <c r="T68" s="227"/>
      <c r="U68" s="221"/>
      <c r="V68" s="221">
        <f>SUM(V69:V75)</f>
        <v>101.87</v>
      </c>
      <c r="W68" s="221"/>
      <c r="X68" s="221"/>
      <c r="Y68" s="221"/>
      <c r="AG68" t="s">
        <v>167</v>
      </c>
    </row>
    <row r="69" spans="1:60" outlineLevel="1" x14ac:dyDescent="0.2">
      <c r="A69" s="237">
        <v>36</v>
      </c>
      <c r="B69" s="238" t="s">
        <v>275</v>
      </c>
      <c r="C69" s="248" t="s">
        <v>276</v>
      </c>
      <c r="D69" s="239" t="s">
        <v>211</v>
      </c>
      <c r="E69" s="240">
        <v>15.87</v>
      </c>
      <c r="F69" s="241"/>
      <c r="G69" s="242">
        <f>ROUND(E69*F69,2)</f>
        <v>0</v>
      </c>
      <c r="H69" s="241"/>
      <c r="I69" s="242">
        <f>ROUND(E69*H69,2)</f>
        <v>0</v>
      </c>
      <c r="J69" s="241"/>
      <c r="K69" s="242">
        <f>ROUND(E69*J69,2)</f>
        <v>0</v>
      </c>
      <c r="L69" s="242">
        <v>21</v>
      </c>
      <c r="M69" s="242">
        <f>G69*(1+L69/100)</f>
        <v>0</v>
      </c>
      <c r="N69" s="240">
        <v>2.5249999999999999</v>
      </c>
      <c r="O69" s="240">
        <f>ROUND(E69*N69,2)</f>
        <v>40.07</v>
      </c>
      <c r="P69" s="240">
        <v>0</v>
      </c>
      <c r="Q69" s="240">
        <f>ROUND(E69*P69,2)</f>
        <v>0</v>
      </c>
      <c r="R69" s="242" t="s">
        <v>277</v>
      </c>
      <c r="S69" s="242" t="s">
        <v>172</v>
      </c>
      <c r="T69" s="243" t="s">
        <v>173</v>
      </c>
      <c r="U69" s="220">
        <v>0.47699999999999998</v>
      </c>
      <c r="V69" s="220">
        <f>ROUND(E69*U69,2)</f>
        <v>7.57</v>
      </c>
      <c r="W69" s="220"/>
      <c r="X69" s="220" t="s">
        <v>174</v>
      </c>
      <c r="Y69" s="220" t="s">
        <v>175</v>
      </c>
      <c r="Z69" s="210"/>
      <c r="AA69" s="210"/>
      <c r="AB69" s="210"/>
      <c r="AC69" s="210"/>
      <c r="AD69" s="210"/>
      <c r="AE69" s="210"/>
      <c r="AF69" s="210"/>
      <c r="AG69" s="210" t="s">
        <v>176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</row>
    <row r="70" spans="1:60" outlineLevel="1" x14ac:dyDescent="0.2">
      <c r="A70" s="229">
        <v>37</v>
      </c>
      <c r="B70" s="230" t="s">
        <v>278</v>
      </c>
      <c r="C70" s="246" t="s">
        <v>279</v>
      </c>
      <c r="D70" s="231" t="s">
        <v>181</v>
      </c>
      <c r="E70" s="232">
        <v>55.2</v>
      </c>
      <c r="F70" s="233"/>
      <c r="G70" s="234">
        <f>ROUND(E70*F70,2)</f>
        <v>0</v>
      </c>
      <c r="H70" s="233"/>
      <c r="I70" s="234">
        <f>ROUND(E70*H70,2)</f>
        <v>0</v>
      </c>
      <c r="J70" s="233"/>
      <c r="K70" s="234">
        <f>ROUND(E70*J70,2)</f>
        <v>0</v>
      </c>
      <c r="L70" s="234">
        <v>21</v>
      </c>
      <c r="M70" s="234">
        <f>G70*(1+L70/100)</f>
        <v>0</v>
      </c>
      <c r="N70" s="232">
        <v>3.916E-2</v>
      </c>
      <c r="O70" s="232">
        <f>ROUND(E70*N70,2)</f>
        <v>2.16</v>
      </c>
      <c r="P70" s="232">
        <v>0</v>
      </c>
      <c r="Q70" s="232">
        <f>ROUND(E70*P70,2)</f>
        <v>0</v>
      </c>
      <c r="R70" s="234" t="s">
        <v>277</v>
      </c>
      <c r="S70" s="234" t="s">
        <v>172</v>
      </c>
      <c r="T70" s="235" t="s">
        <v>173</v>
      </c>
      <c r="U70" s="220">
        <v>1.05</v>
      </c>
      <c r="V70" s="220">
        <f>ROUND(E70*U70,2)</f>
        <v>57.96</v>
      </c>
      <c r="W70" s="220"/>
      <c r="X70" s="220" t="s">
        <v>174</v>
      </c>
      <c r="Y70" s="220" t="s">
        <v>175</v>
      </c>
      <c r="Z70" s="210"/>
      <c r="AA70" s="210"/>
      <c r="AB70" s="210"/>
      <c r="AC70" s="210"/>
      <c r="AD70" s="210"/>
      <c r="AE70" s="210"/>
      <c r="AF70" s="210"/>
      <c r="AG70" s="210" t="s">
        <v>176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</row>
    <row r="71" spans="1:60" ht="22.5" outlineLevel="2" x14ac:dyDescent="0.2">
      <c r="A71" s="217"/>
      <c r="B71" s="218"/>
      <c r="C71" s="247" t="s">
        <v>280</v>
      </c>
      <c r="D71" s="236"/>
      <c r="E71" s="236"/>
      <c r="F71" s="236"/>
      <c r="G71" s="236"/>
      <c r="H71" s="220"/>
      <c r="I71" s="220"/>
      <c r="J71" s="220"/>
      <c r="K71" s="220"/>
      <c r="L71" s="220"/>
      <c r="M71" s="220"/>
      <c r="N71" s="219"/>
      <c r="O71" s="219"/>
      <c r="P71" s="219"/>
      <c r="Q71" s="219"/>
      <c r="R71" s="220"/>
      <c r="S71" s="220"/>
      <c r="T71" s="220"/>
      <c r="U71" s="220"/>
      <c r="V71" s="220"/>
      <c r="W71" s="220"/>
      <c r="X71" s="220"/>
      <c r="Y71" s="220"/>
      <c r="Z71" s="210"/>
      <c r="AA71" s="210"/>
      <c r="AB71" s="210"/>
      <c r="AC71" s="210"/>
      <c r="AD71" s="210"/>
      <c r="AE71" s="210"/>
      <c r="AF71" s="210"/>
      <c r="AG71" s="210" t="s">
        <v>178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44" t="str">
        <f>C71</f>
        <v>svislé nebo šikmé (odkloněné), půdorysně přímé nebo zalomené, stěn základových pasů ve volných nebo zapažených jámách, rýhách, šachtách, včetně případných vzpěr,</v>
      </c>
      <c r="BB71" s="210"/>
      <c r="BC71" s="210"/>
      <c r="BD71" s="210"/>
      <c r="BE71" s="210"/>
      <c r="BF71" s="210"/>
      <c r="BG71" s="210"/>
      <c r="BH71" s="210"/>
    </row>
    <row r="72" spans="1:60" outlineLevel="1" x14ac:dyDescent="0.2">
      <c r="A72" s="229">
        <v>38</v>
      </c>
      <c r="B72" s="230" t="s">
        <v>281</v>
      </c>
      <c r="C72" s="246" t="s">
        <v>282</v>
      </c>
      <c r="D72" s="231" t="s">
        <v>181</v>
      </c>
      <c r="E72" s="232">
        <v>55.2</v>
      </c>
      <c r="F72" s="233"/>
      <c r="G72" s="234">
        <f>ROUND(E72*F72,2)</f>
        <v>0</v>
      </c>
      <c r="H72" s="233"/>
      <c r="I72" s="234">
        <f>ROUND(E72*H72,2)</f>
        <v>0</v>
      </c>
      <c r="J72" s="233"/>
      <c r="K72" s="234">
        <f>ROUND(E72*J72,2)</f>
        <v>0</v>
      </c>
      <c r="L72" s="234">
        <v>21</v>
      </c>
      <c r="M72" s="234">
        <f>G72*(1+L72/100)</f>
        <v>0</v>
      </c>
      <c r="N72" s="232">
        <v>0</v>
      </c>
      <c r="O72" s="232">
        <f>ROUND(E72*N72,2)</f>
        <v>0</v>
      </c>
      <c r="P72" s="232">
        <v>0</v>
      </c>
      <c r="Q72" s="232">
        <f>ROUND(E72*P72,2)</f>
        <v>0</v>
      </c>
      <c r="R72" s="234" t="s">
        <v>277</v>
      </c>
      <c r="S72" s="234" t="s">
        <v>172</v>
      </c>
      <c r="T72" s="235" t="s">
        <v>173</v>
      </c>
      <c r="U72" s="220">
        <v>0.32</v>
      </c>
      <c r="V72" s="220">
        <f>ROUND(E72*U72,2)</f>
        <v>17.66</v>
      </c>
      <c r="W72" s="220"/>
      <c r="X72" s="220" t="s">
        <v>174</v>
      </c>
      <c r="Y72" s="220" t="s">
        <v>175</v>
      </c>
      <c r="Z72" s="210"/>
      <c r="AA72" s="210"/>
      <c r="AB72" s="210"/>
      <c r="AC72" s="210"/>
      <c r="AD72" s="210"/>
      <c r="AE72" s="210"/>
      <c r="AF72" s="210"/>
      <c r="AG72" s="210" t="s">
        <v>176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</row>
    <row r="73" spans="1:60" ht="22.5" outlineLevel="2" x14ac:dyDescent="0.2">
      <c r="A73" s="217"/>
      <c r="B73" s="218"/>
      <c r="C73" s="247" t="s">
        <v>280</v>
      </c>
      <c r="D73" s="236"/>
      <c r="E73" s="236"/>
      <c r="F73" s="236"/>
      <c r="G73" s="236"/>
      <c r="H73" s="220"/>
      <c r="I73" s="220"/>
      <c r="J73" s="220"/>
      <c r="K73" s="220"/>
      <c r="L73" s="220"/>
      <c r="M73" s="220"/>
      <c r="N73" s="219"/>
      <c r="O73" s="219"/>
      <c r="P73" s="219"/>
      <c r="Q73" s="219"/>
      <c r="R73" s="220"/>
      <c r="S73" s="220"/>
      <c r="T73" s="220"/>
      <c r="U73" s="220"/>
      <c r="V73" s="220"/>
      <c r="W73" s="220"/>
      <c r="X73" s="220"/>
      <c r="Y73" s="220"/>
      <c r="Z73" s="210"/>
      <c r="AA73" s="210"/>
      <c r="AB73" s="210"/>
      <c r="AC73" s="210"/>
      <c r="AD73" s="210"/>
      <c r="AE73" s="210"/>
      <c r="AF73" s="210"/>
      <c r="AG73" s="210" t="s">
        <v>178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44" t="str">
        <f>C73</f>
        <v>svislé nebo šikmé (odkloněné), půdorysně přímé nebo zalomené, stěn základových pasů ve volných nebo zapažených jámách, rýhách, šachtách, včetně případných vzpěr,</v>
      </c>
      <c r="BB73" s="210"/>
      <c r="BC73" s="210"/>
      <c r="BD73" s="210"/>
      <c r="BE73" s="210"/>
      <c r="BF73" s="210"/>
      <c r="BG73" s="210"/>
      <c r="BH73" s="210"/>
    </row>
    <row r="74" spans="1:60" outlineLevel="1" x14ac:dyDescent="0.2">
      <c r="A74" s="237">
        <v>39</v>
      </c>
      <c r="B74" s="238" t="s">
        <v>283</v>
      </c>
      <c r="C74" s="248" t="s">
        <v>284</v>
      </c>
      <c r="D74" s="239" t="s">
        <v>192</v>
      </c>
      <c r="E74" s="240">
        <v>0.51583999999999997</v>
      </c>
      <c r="F74" s="241"/>
      <c r="G74" s="242">
        <f>ROUND(E74*F74,2)</f>
        <v>0</v>
      </c>
      <c r="H74" s="241"/>
      <c r="I74" s="242">
        <f>ROUND(E74*H74,2)</f>
        <v>0</v>
      </c>
      <c r="J74" s="241"/>
      <c r="K74" s="242">
        <f>ROUND(E74*J74,2)</f>
        <v>0</v>
      </c>
      <c r="L74" s="242">
        <v>21</v>
      </c>
      <c r="M74" s="242">
        <f>G74*(1+L74/100)</f>
        <v>0</v>
      </c>
      <c r="N74" s="240">
        <v>1.0211600000000001</v>
      </c>
      <c r="O74" s="240">
        <f>ROUND(E74*N74,2)</f>
        <v>0.53</v>
      </c>
      <c r="P74" s="240">
        <v>0</v>
      </c>
      <c r="Q74" s="240">
        <f>ROUND(E74*P74,2)</f>
        <v>0</v>
      </c>
      <c r="R74" s="242" t="s">
        <v>277</v>
      </c>
      <c r="S74" s="242" t="s">
        <v>172</v>
      </c>
      <c r="T74" s="243" t="s">
        <v>173</v>
      </c>
      <c r="U74" s="220">
        <v>23.530999999999999</v>
      </c>
      <c r="V74" s="220">
        <f>ROUND(E74*U74,2)</f>
        <v>12.14</v>
      </c>
      <c r="W74" s="220"/>
      <c r="X74" s="220" t="s">
        <v>174</v>
      </c>
      <c r="Y74" s="220" t="s">
        <v>175</v>
      </c>
      <c r="Z74" s="210"/>
      <c r="AA74" s="210"/>
      <c r="AB74" s="210"/>
      <c r="AC74" s="210"/>
      <c r="AD74" s="210"/>
      <c r="AE74" s="210"/>
      <c r="AF74" s="210"/>
      <c r="AG74" s="210" t="s">
        <v>176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</row>
    <row r="75" spans="1:60" ht="22.5" outlineLevel="1" x14ac:dyDescent="0.2">
      <c r="A75" s="237">
        <v>40</v>
      </c>
      <c r="B75" s="238" t="s">
        <v>285</v>
      </c>
      <c r="C75" s="248" t="s">
        <v>286</v>
      </c>
      <c r="D75" s="239" t="s">
        <v>181</v>
      </c>
      <c r="E75" s="240">
        <v>13.8</v>
      </c>
      <c r="F75" s="241"/>
      <c r="G75" s="242">
        <f>ROUND(E75*F75,2)</f>
        <v>0</v>
      </c>
      <c r="H75" s="241"/>
      <c r="I75" s="242">
        <f>ROUND(E75*H75,2)</f>
        <v>0</v>
      </c>
      <c r="J75" s="241"/>
      <c r="K75" s="242">
        <f>ROUND(E75*J75,2)</f>
        <v>0</v>
      </c>
      <c r="L75" s="242">
        <v>21</v>
      </c>
      <c r="M75" s="242">
        <f>G75*(1+L75/100)</f>
        <v>0</v>
      </c>
      <c r="N75" s="240">
        <v>2.14E-3</v>
      </c>
      <c r="O75" s="240">
        <f>ROUND(E75*N75,2)</f>
        <v>0.03</v>
      </c>
      <c r="P75" s="240">
        <v>0</v>
      </c>
      <c r="Q75" s="240">
        <f>ROUND(E75*P75,2)</f>
        <v>0</v>
      </c>
      <c r="R75" s="242" t="s">
        <v>287</v>
      </c>
      <c r="S75" s="242" t="s">
        <v>172</v>
      </c>
      <c r="T75" s="243" t="s">
        <v>173</v>
      </c>
      <c r="U75" s="220">
        <v>0.47376000000000001</v>
      </c>
      <c r="V75" s="220">
        <f>ROUND(E75*U75,2)</f>
        <v>6.54</v>
      </c>
      <c r="W75" s="220"/>
      <c r="X75" s="220" t="s">
        <v>174</v>
      </c>
      <c r="Y75" s="220" t="s">
        <v>175</v>
      </c>
      <c r="Z75" s="210"/>
      <c r="AA75" s="210"/>
      <c r="AB75" s="210"/>
      <c r="AC75" s="210"/>
      <c r="AD75" s="210"/>
      <c r="AE75" s="210"/>
      <c r="AF75" s="210"/>
      <c r="AG75" s="210" t="s">
        <v>176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</row>
    <row r="76" spans="1:60" x14ac:dyDescent="0.2">
      <c r="A76" s="222" t="s">
        <v>166</v>
      </c>
      <c r="B76" s="223" t="s">
        <v>105</v>
      </c>
      <c r="C76" s="245" t="s">
        <v>106</v>
      </c>
      <c r="D76" s="224"/>
      <c r="E76" s="225"/>
      <c r="F76" s="226"/>
      <c r="G76" s="226">
        <f>SUMIF(AG77:AG78,"&lt;&gt;NOR",G77:G78)</f>
        <v>0</v>
      </c>
      <c r="H76" s="226"/>
      <c r="I76" s="226">
        <f>SUM(I77:I78)</f>
        <v>0</v>
      </c>
      <c r="J76" s="226"/>
      <c r="K76" s="226">
        <f>SUM(K77:K78)</f>
        <v>0</v>
      </c>
      <c r="L76" s="226"/>
      <c r="M76" s="226">
        <f>SUM(M77:M78)</f>
        <v>0</v>
      </c>
      <c r="N76" s="225"/>
      <c r="O76" s="225">
        <f>SUM(O77:O78)</f>
        <v>0.15000000000000002</v>
      </c>
      <c r="P76" s="225"/>
      <c r="Q76" s="225">
        <f>SUM(Q77:Q78)</f>
        <v>0</v>
      </c>
      <c r="R76" s="226"/>
      <c r="S76" s="226"/>
      <c r="T76" s="227"/>
      <c r="U76" s="221"/>
      <c r="V76" s="221">
        <f>SUM(V77:V78)</f>
        <v>18.190000000000001</v>
      </c>
      <c r="W76" s="221"/>
      <c r="X76" s="221"/>
      <c r="Y76" s="221"/>
      <c r="AG76" t="s">
        <v>167</v>
      </c>
    </row>
    <row r="77" spans="1:60" outlineLevel="1" x14ac:dyDescent="0.2">
      <c r="A77" s="237">
        <v>41</v>
      </c>
      <c r="B77" s="238" t="s">
        <v>288</v>
      </c>
      <c r="C77" s="248" t="s">
        <v>289</v>
      </c>
      <c r="D77" s="239" t="s">
        <v>181</v>
      </c>
      <c r="E77" s="240">
        <v>413.48</v>
      </c>
      <c r="F77" s="241"/>
      <c r="G77" s="242">
        <f>ROUND(E77*F77,2)</f>
        <v>0</v>
      </c>
      <c r="H77" s="241"/>
      <c r="I77" s="242">
        <f>ROUND(E77*H77,2)</f>
        <v>0</v>
      </c>
      <c r="J77" s="241"/>
      <c r="K77" s="242">
        <f>ROUND(E77*J77,2)</f>
        <v>0</v>
      </c>
      <c r="L77" s="242">
        <v>21</v>
      </c>
      <c r="M77" s="242">
        <f>G77*(1+L77/100)</f>
        <v>0</v>
      </c>
      <c r="N77" s="240">
        <v>3.0000000000000001E-5</v>
      </c>
      <c r="O77" s="240">
        <f>ROUND(E77*N77,2)</f>
        <v>0.01</v>
      </c>
      <c r="P77" s="240">
        <v>0</v>
      </c>
      <c r="Q77" s="240">
        <f>ROUND(E77*P77,2)</f>
        <v>0</v>
      </c>
      <c r="R77" s="242" t="s">
        <v>263</v>
      </c>
      <c r="S77" s="242" t="s">
        <v>172</v>
      </c>
      <c r="T77" s="243" t="s">
        <v>173</v>
      </c>
      <c r="U77" s="220">
        <v>4.3999999999999997E-2</v>
      </c>
      <c r="V77" s="220">
        <f>ROUND(E77*U77,2)</f>
        <v>18.190000000000001</v>
      </c>
      <c r="W77" s="220"/>
      <c r="X77" s="220" t="s">
        <v>174</v>
      </c>
      <c r="Y77" s="220" t="s">
        <v>175</v>
      </c>
      <c r="Z77" s="210"/>
      <c r="AA77" s="210"/>
      <c r="AB77" s="210"/>
      <c r="AC77" s="210"/>
      <c r="AD77" s="210"/>
      <c r="AE77" s="210"/>
      <c r="AF77" s="210"/>
      <c r="AG77" s="210" t="s">
        <v>176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210"/>
      <c r="BC77" s="210"/>
      <c r="BD77" s="210"/>
      <c r="BE77" s="210"/>
      <c r="BF77" s="210"/>
      <c r="BG77" s="210"/>
      <c r="BH77" s="210"/>
    </row>
    <row r="78" spans="1:60" ht="22.5" outlineLevel="1" x14ac:dyDescent="0.2">
      <c r="A78" s="237">
        <v>42</v>
      </c>
      <c r="B78" s="238" t="s">
        <v>273</v>
      </c>
      <c r="C78" s="248" t="s">
        <v>274</v>
      </c>
      <c r="D78" s="239" t="s">
        <v>181</v>
      </c>
      <c r="E78" s="240">
        <v>454.82799999999997</v>
      </c>
      <c r="F78" s="241"/>
      <c r="G78" s="242">
        <f>ROUND(E78*F78,2)</f>
        <v>0</v>
      </c>
      <c r="H78" s="241"/>
      <c r="I78" s="242">
        <f>ROUND(E78*H78,2)</f>
        <v>0</v>
      </c>
      <c r="J78" s="241"/>
      <c r="K78" s="242">
        <f>ROUND(E78*J78,2)</f>
        <v>0</v>
      </c>
      <c r="L78" s="242">
        <v>21</v>
      </c>
      <c r="M78" s="242">
        <f>G78*(1+L78/100)</f>
        <v>0</v>
      </c>
      <c r="N78" s="240">
        <v>2.9999999999999997E-4</v>
      </c>
      <c r="O78" s="240">
        <f>ROUND(E78*N78,2)</f>
        <v>0.14000000000000001</v>
      </c>
      <c r="P78" s="240">
        <v>0</v>
      </c>
      <c r="Q78" s="240">
        <f>ROUND(E78*P78,2)</f>
        <v>0</v>
      </c>
      <c r="R78" s="242" t="s">
        <v>258</v>
      </c>
      <c r="S78" s="242" t="s">
        <v>172</v>
      </c>
      <c r="T78" s="243" t="s">
        <v>173</v>
      </c>
      <c r="U78" s="220">
        <v>0</v>
      </c>
      <c r="V78" s="220">
        <f>ROUND(E78*U78,2)</f>
        <v>0</v>
      </c>
      <c r="W78" s="220"/>
      <c r="X78" s="220" t="s">
        <v>259</v>
      </c>
      <c r="Y78" s="220" t="s">
        <v>175</v>
      </c>
      <c r="Z78" s="210"/>
      <c r="AA78" s="210"/>
      <c r="AB78" s="210"/>
      <c r="AC78" s="210"/>
      <c r="AD78" s="210"/>
      <c r="AE78" s="210"/>
      <c r="AF78" s="210"/>
      <c r="AG78" s="210" t="s">
        <v>260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</row>
    <row r="79" spans="1:60" x14ac:dyDescent="0.2">
      <c r="A79" s="222" t="s">
        <v>166</v>
      </c>
      <c r="B79" s="223" t="s">
        <v>107</v>
      </c>
      <c r="C79" s="245" t="s">
        <v>108</v>
      </c>
      <c r="D79" s="224"/>
      <c r="E79" s="225"/>
      <c r="F79" s="226"/>
      <c r="G79" s="226">
        <f>SUMIF(AG80:AG89,"&lt;&gt;NOR",G80:G89)</f>
        <v>0</v>
      </c>
      <c r="H79" s="226"/>
      <c r="I79" s="226">
        <f>SUM(I80:I89)</f>
        <v>0</v>
      </c>
      <c r="J79" s="226"/>
      <c r="K79" s="226">
        <f>SUM(K80:K89)</f>
        <v>0</v>
      </c>
      <c r="L79" s="226"/>
      <c r="M79" s="226">
        <f>SUM(M80:M89)</f>
        <v>0</v>
      </c>
      <c r="N79" s="225"/>
      <c r="O79" s="225">
        <f>SUM(O80:O89)</f>
        <v>14.76</v>
      </c>
      <c r="P79" s="225"/>
      <c r="Q79" s="225">
        <f>SUM(Q80:Q89)</f>
        <v>0</v>
      </c>
      <c r="R79" s="226"/>
      <c r="S79" s="226"/>
      <c r="T79" s="227"/>
      <c r="U79" s="221"/>
      <c r="V79" s="221">
        <f>SUM(V80:V89)</f>
        <v>75.529999999999987</v>
      </c>
      <c r="W79" s="221"/>
      <c r="X79" s="221"/>
      <c r="Y79" s="221"/>
      <c r="AG79" t="s">
        <v>167</v>
      </c>
    </row>
    <row r="80" spans="1:60" outlineLevel="1" x14ac:dyDescent="0.2">
      <c r="A80" s="229">
        <v>43</v>
      </c>
      <c r="B80" s="230" t="s">
        <v>290</v>
      </c>
      <c r="C80" s="246" t="s">
        <v>291</v>
      </c>
      <c r="D80" s="231" t="s">
        <v>181</v>
      </c>
      <c r="E80" s="232">
        <v>27.6</v>
      </c>
      <c r="F80" s="233"/>
      <c r="G80" s="234">
        <f>ROUND(E80*F80,2)</f>
        <v>0</v>
      </c>
      <c r="H80" s="233"/>
      <c r="I80" s="234">
        <f>ROUND(E80*H80,2)</f>
        <v>0</v>
      </c>
      <c r="J80" s="233"/>
      <c r="K80" s="234">
        <f>ROUND(E80*J80,2)</f>
        <v>0</v>
      </c>
      <c r="L80" s="234">
        <v>21</v>
      </c>
      <c r="M80" s="234">
        <f>G80*(1+L80/100)</f>
        <v>0</v>
      </c>
      <c r="N80" s="232">
        <v>0.24568000000000001</v>
      </c>
      <c r="O80" s="232">
        <f>ROUND(E80*N80,2)</f>
        <v>6.78</v>
      </c>
      <c r="P80" s="232">
        <v>0</v>
      </c>
      <c r="Q80" s="232">
        <f>ROUND(E80*P80,2)</f>
        <v>0</v>
      </c>
      <c r="R80" s="234" t="s">
        <v>277</v>
      </c>
      <c r="S80" s="234" t="s">
        <v>172</v>
      </c>
      <c r="T80" s="235" t="s">
        <v>173</v>
      </c>
      <c r="U80" s="220">
        <v>1.5</v>
      </c>
      <c r="V80" s="220">
        <f>ROUND(E80*U80,2)</f>
        <v>41.4</v>
      </c>
      <c r="W80" s="220"/>
      <c r="X80" s="220" t="s">
        <v>174</v>
      </c>
      <c r="Y80" s="220" t="s">
        <v>175</v>
      </c>
      <c r="Z80" s="210"/>
      <c r="AA80" s="210"/>
      <c r="AB80" s="210"/>
      <c r="AC80" s="210"/>
      <c r="AD80" s="210"/>
      <c r="AE80" s="210"/>
      <c r="AF80" s="210"/>
      <c r="AG80" s="210" t="s">
        <v>176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10"/>
      <c r="BB80" s="210"/>
      <c r="BC80" s="210"/>
      <c r="BD80" s="210"/>
      <c r="BE80" s="210"/>
      <c r="BF80" s="210"/>
      <c r="BG80" s="210"/>
      <c r="BH80" s="210"/>
    </row>
    <row r="81" spans="1:60" outlineLevel="2" x14ac:dyDescent="0.2">
      <c r="A81" s="217"/>
      <c r="B81" s="218"/>
      <c r="C81" s="247" t="s">
        <v>292</v>
      </c>
      <c r="D81" s="236"/>
      <c r="E81" s="236"/>
      <c r="F81" s="236"/>
      <c r="G81" s="236"/>
      <c r="H81" s="220"/>
      <c r="I81" s="220"/>
      <c r="J81" s="220"/>
      <c r="K81" s="220"/>
      <c r="L81" s="220"/>
      <c r="M81" s="220"/>
      <c r="N81" s="219"/>
      <c r="O81" s="219"/>
      <c r="P81" s="219"/>
      <c r="Q81" s="219"/>
      <c r="R81" s="220"/>
      <c r="S81" s="220"/>
      <c r="T81" s="220"/>
      <c r="U81" s="220"/>
      <c r="V81" s="220"/>
      <c r="W81" s="220"/>
      <c r="X81" s="220"/>
      <c r="Y81" s="220"/>
      <c r="Z81" s="210"/>
      <c r="AA81" s="210"/>
      <c r="AB81" s="210"/>
      <c r="AC81" s="210"/>
      <c r="AD81" s="210"/>
      <c r="AE81" s="210"/>
      <c r="AF81" s="210"/>
      <c r="AG81" s="210" t="s">
        <v>178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44" t="str">
        <f>C81</f>
        <v>kladení tvárnic na speciální maltu, spárování současně při zdění, zvýšené nároky na udržení čistoty zdiva</v>
      </c>
      <c r="BB81" s="210"/>
      <c r="BC81" s="210"/>
      <c r="BD81" s="210"/>
      <c r="BE81" s="210"/>
      <c r="BF81" s="210"/>
      <c r="BG81" s="210"/>
      <c r="BH81" s="210"/>
    </row>
    <row r="82" spans="1:60" ht="22.5" outlineLevel="1" x14ac:dyDescent="0.2">
      <c r="A82" s="229">
        <v>44</v>
      </c>
      <c r="B82" s="230" t="s">
        <v>293</v>
      </c>
      <c r="C82" s="246" t="s">
        <v>294</v>
      </c>
      <c r="D82" s="231" t="s">
        <v>208</v>
      </c>
      <c r="E82" s="232">
        <v>17</v>
      </c>
      <c r="F82" s="233"/>
      <c r="G82" s="234">
        <f>ROUND(E82*F82,2)</f>
        <v>0</v>
      </c>
      <c r="H82" s="233"/>
      <c r="I82" s="234">
        <f>ROUND(E82*H82,2)</f>
        <v>0</v>
      </c>
      <c r="J82" s="233"/>
      <c r="K82" s="234">
        <f>ROUND(E82*J82,2)</f>
        <v>0</v>
      </c>
      <c r="L82" s="234">
        <v>21</v>
      </c>
      <c r="M82" s="234">
        <f>G82*(1+L82/100)</f>
        <v>0</v>
      </c>
      <c r="N82" s="232">
        <v>4.6800000000000001E-3</v>
      </c>
      <c r="O82" s="232">
        <f>ROUND(E82*N82,2)</f>
        <v>0.08</v>
      </c>
      <c r="P82" s="232">
        <v>0</v>
      </c>
      <c r="Q82" s="232">
        <f>ROUND(E82*P82,2)</f>
        <v>0</v>
      </c>
      <c r="R82" s="234" t="s">
        <v>295</v>
      </c>
      <c r="S82" s="234" t="s">
        <v>172</v>
      </c>
      <c r="T82" s="235" t="s">
        <v>173</v>
      </c>
      <c r="U82" s="220">
        <v>0.44</v>
      </c>
      <c r="V82" s="220">
        <f>ROUND(E82*U82,2)</f>
        <v>7.48</v>
      </c>
      <c r="W82" s="220"/>
      <c r="X82" s="220" t="s">
        <v>174</v>
      </c>
      <c r="Y82" s="220" t="s">
        <v>175</v>
      </c>
      <c r="Z82" s="210"/>
      <c r="AA82" s="210"/>
      <c r="AB82" s="210"/>
      <c r="AC82" s="210"/>
      <c r="AD82" s="210"/>
      <c r="AE82" s="210"/>
      <c r="AF82" s="210"/>
      <c r="AG82" s="210" t="s">
        <v>176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210"/>
      <c r="BC82" s="210"/>
      <c r="BD82" s="210"/>
      <c r="BE82" s="210"/>
      <c r="BF82" s="210"/>
      <c r="BG82" s="210"/>
      <c r="BH82" s="210"/>
    </row>
    <row r="83" spans="1:60" outlineLevel="2" x14ac:dyDescent="0.2">
      <c r="A83" s="217"/>
      <c r="B83" s="218"/>
      <c r="C83" s="247" t="s">
        <v>296</v>
      </c>
      <c r="D83" s="236"/>
      <c r="E83" s="236"/>
      <c r="F83" s="236"/>
      <c r="G83" s="236"/>
      <c r="H83" s="220"/>
      <c r="I83" s="220"/>
      <c r="J83" s="220"/>
      <c r="K83" s="220"/>
      <c r="L83" s="220"/>
      <c r="M83" s="220"/>
      <c r="N83" s="219"/>
      <c r="O83" s="219"/>
      <c r="P83" s="219"/>
      <c r="Q83" s="219"/>
      <c r="R83" s="220"/>
      <c r="S83" s="220"/>
      <c r="T83" s="220"/>
      <c r="U83" s="220"/>
      <c r="V83" s="220"/>
      <c r="W83" s="220"/>
      <c r="X83" s="220"/>
      <c r="Y83" s="220"/>
      <c r="Z83" s="210"/>
      <c r="AA83" s="210"/>
      <c r="AB83" s="210"/>
      <c r="AC83" s="210"/>
      <c r="AD83" s="210"/>
      <c r="AE83" s="210"/>
      <c r="AF83" s="210"/>
      <c r="AG83" s="210" t="s">
        <v>178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AZ83" s="210"/>
      <c r="BA83" s="210"/>
      <c r="BB83" s="210"/>
      <c r="BC83" s="210"/>
      <c r="BD83" s="210"/>
      <c r="BE83" s="210"/>
      <c r="BF83" s="210"/>
      <c r="BG83" s="210"/>
      <c r="BH83" s="210"/>
    </row>
    <row r="84" spans="1:60" outlineLevel="1" x14ac:dyDescent="0.2">
      <c r="A84" s="237">
        <v>45</v>
      </c>
      <c r="B84" s="238" t="s">
        <v>297</v>
      </c>
      <c r="C84" s="248" t="s">
        <v>298</v>
      </c>
      <c r="D84" s="239" t="s">
        <v>208</v>
      </c>
      <c r="E84" s="240">
        <v>17</v>
      </c>
      <c r="F84" s="241"/>
      <c r="G84" s="242">
        <f>ROUND(E84*F84,2)</f>
        <v>0</v>
      </c>
      <c r="H84" s="241"/>
      <c r="I84" s="242">
        <f>ROUND(E84*H84,2)</f>
        <v>0</v>
      </c>
      <c r="J84" s="241"/>
      <c r="K84" s="242">
        <f>ROUND(E84*J84,2)</f>
        <v>0</v>
      </c>
      <c r="L84" s="242">
        <v>21</v>
      </c>
      <c r="M84" s="242">
        <f>G84*(1+L84/100)</f>
        <v>0</v>
      </c>
      <c r="N84" s="240">
        <v>2.0999999999999999E-3</v>
      </c>
      <c r="O84" s="240">
        <f>ROUND(E84*N84,2)</f>
        <v>0.04</v>
      </c>
      <c r="P84" s="240">
        <v>0</v>
      </c>
      <c r="Q84" s="240">
        <f>ROUND(E84*P84,2)</f>
        <v>0</v>
      </c>
      <c r="R84" s="242"/>
      <c r="S84" s="242" t="s">
        <v>202</v>
      </c>
      <c r="T84" s="243" t="s">
        <v>173</v>
      </c>
      <c r="U84" s="220">
        <v>0</v>
      </c>
      <c r="V84" s="220">
        <f>ROUND(E84*U84,2)</f>
        <v>0</v>
      </c>
      <c r="W84" s="220"/>
      <c r="X84" s="220" t="s">
        <v>259</v>
      </c>
      <c r="Y84" s="220" t="s">
        <v>175</v>
      </c>
      <c r="Z84" s="210"/>
      <c r="AA84" s="210"/>
      <c r="AB84" s="210"/>
      <c r="AC84" s="210"/>
      <c r="AD84" s="210"/>
      <c r="AE84" s="210"/>
      <c r="AF84" s="210"/>
      <c r="AG84" s="210" t="s">
        <v>260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</row>
    <row r="85" spans="1:60" outlineLevel="1" x14ac:dyDescent="0.2">
      <c r="A85" s="229">
        <v>46</v>
      </c>
      <c r="B85" s="230" t="s">
        <v>299</v>
      </c>
      <c r="C85" s="246" t="s">
        <v>300</v>
      </c>
      <c r="D85" s="231" t="s">
        <v>211</v>
      </c>
      <c r="E85" s="232">
        <v>2.3604599999999998</v>
      </c>
      <c r="F85" s="233"/>
      <c r="G85" s="234">
        <f>ROUND(E85*F85,2)</f>
        <v>0</v>
      </c>
      <c r="H85" s="233"/>
      <c r="I85" s="234">
        <f>ROUND(E85*H85,2)</f>
        <v>0</v>
      </c>
      <c r="J85" s="233"/>
      <c r="K85" s="234">
        <f>ROUND(E85*J85,2)</f>
        <v>0</v>
      </c>
      <c r="L85" s="234">
        <v>21</v>
      </c>
      <c r="M85" s="234">
        <f>G85*(1+L85/100)</f>
        <v>0</v>
      </c>
      <c r="N85" s="232">
        <v>2.5249999999999999</v>
      </c>
      <c r="O85" s="232">
        <f>ROUND(E85*N85,2)</f>
        <v>5.96</v>
      </c>
      <c r="P85" s="232">
        <v>0</v>
      </c>
      <c r="Q85" s="232">
        <f>ROUND(E85*P85,2)</f>
        <v>0</v>
      </c>
      <c r="R85" s="234" t="s">
        <v>301</v>
      </c>
      <c r="S85" s="234" t="s">
        <v>172</v>
      </c>
      <c r="T85" s="235" t="s">
        <v>173</v>
      </c>
      <c r="U85" s="220">
        <v>2.68</v>
      </c>
      <c r="V85" s="220">
        <f>ROUND(E85*U85,2)</f>
        <v>6.33</v>
      </c>
      <c r="W85" s="220"/>
      <c r="X85" s="220" t="s">
        <v>174</v>
      </c>
      <c r="Y85" s="220" t="s">
        <v>175</v>
      </c>
      <c r="Z85" s="210"/>
      <c r="AA85" s="210"/>
      <c r="AB85" s="210"/>
      <c r="AC85" s="210"/>
      <c r="AD85" s="210"/>
      <c r="AE85" s="210"/>
      <c r="AF85" s="210"/>
      <c r="AG85" s="210" t="s">
        <v>176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AZ85" s="210"/>
      <c r="BA85" s="210"/>
      <c r="BB85" s="210"/>
      <c r="BC85" s="210"/>
      <c r="BD85" s="210"/>
      <c r="BE85" s="210"/>
      <c r="BF85" s="210"/>
      <c r="BG85" s="210"/>
      <c r="BH85" s="210"/>
    </row>
    <row r="86" spans="1:60" outlineLevel="2" x14ac:dyDescent="0.2">
      <c r="A86" s="217"/>
      <c r="B86" s="218"/>
      <c r="C86" s="247" t="s">
        <v>302</v>
      </c>
      <c r="D86" s="236"/>
      <c r="E86" s="236"/>
      <c r="F86" s="236"/>
      <c r="G86" s="236"/>
      <c r="H86" s="220"/>
      <c r="I86" s="220"/>
      <c r="J86" s="220"/>
      <c r="K86" s="220"/>
      <c r="L86" s="220"/>
      <c r="M86" s="220"/>
      <c r="N86" s="219"/>
      <c r="O86" s="219"/>
      <c r="P86" s="219"/>
      <c r="Q86" s="219"/>
      <c r="R86" s="220"/>
      <c r="S86" s="220"/>
      <c r="T86" s="220"/>
      <c r="U86" s="220"/>
      <c r="V86" s="220"/>
      <c r="W86" s="220"/>
      <c r="X86" s="220"/>
      <c r="Y86" s="220"/>
      <c r="Z86" s="210"/>
      <c r="AA86" s="210"/>
      <c r="AB86" s="210"/>
      <c r="AC86" s="210"/>
      <c r="AD86" s="210"/>
      <c r="AE86" s="210"/>
      <c r="AF86" s="210"/>
      <c r="AG86" s="210" t="s">
        <v>178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</row>
    <row r="87" spans="1:60" outlineLevel="1" x14ac:dyDescent="0.2">
      <c r="A87" s="229">
        <v>47</v>
      </c>
      <c r="B87" s="230" t="s">
        <v>303</v>
      </c>
      <c r="C87" s="246" t="s">
        <v>304</v>
      </c>
      <c r="D87" s="231" t="s">
        <v>192</v>
      </c>
      <c r="E87" s="232">
        <v>0.25791999999999998</v>
      </c>
      <c r="F87" s="233"/>
      <c r="G87" s="234">
        <f>ROUND(E87*F87,2)</f>
        <v>0</v>
      </c>
      <c r="H87" s="233"/>
      <c r="I87" s="234">
        <f>ROUND(E87*H87,2)</f>
        <v>0</v>
      </c>
      <c r="J87" s="233"/>
      <c r="K87" s="234">
        <f>ROUND(E87*J87,2)</f>
        <v>0</v>
      </c>
      <c r="L87" s="234">
        <v>21</v>
      </c>
      <c r="M87" s="234">
        <f>G87*(1+L87/100)</f>
        <v>0</v>
      </c>
      <c r="N87" s="232">
        <v>1.0202899999999999</v>
      </c>
      <c r="O87" s="232">
        <f>ROUND(E87*N87,2)</f>
        <v>0.26</v>
      </c>
      <c r="P87" s="232">
        <v>0</v>
      </c>
      <c r="Q87" s="232">
        <f>ROUND(E87*P87,2)</f>
        <v>0</v>
      </c>
      <c r="R87" s="234" t="s">
        <v>277</v>
      </c>
      <c r="S87" s="234" t="s">
        <v>172</v>
      </c>
      <c r="T87" s="235" t="s">
        <v>173</v>
      </c>
      <c r="U87" s="220">
        <v>25.271000000000001</v>
      </c>
      <c r="V87" s="220">
        <f>ROUND(E87*U87,2)</f>
        <v>6.52</v>
      </c>
      <c r="W87" s="220"/>
      <c r="X87" s="220" t="s">
        <v>174</v>
      </c>
      <c r="Y87" s="220" t="s">
        <v>175</v>
      </c>
      <c r="Z87" s="210"/>
      <c r="AA87" s="210"/>
      <c r="AB87" s="210"/>
      <c r="AC87" s="210"/>
      <c r="AD87" s="210"/>
      <c r="AE87" s="210"/>
      <c r="AF87" s="210"/>
      <c r="AG87" s="210" t="s">
        <v>176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</row>
    <row r="88" spans="1:60" outlineLevel="2" x14ac:dyDescent="0.2">
      <c r="A88" s="217"/>
      <c r="B88" s="218"/>
      <c r="C88" s="247" t="s">
        <v>305</v>
      </c>
      <c r="D88" s="236"/>
      <c r="E88" s="236"/>
      <c r="F88" s="236"/>
      <c r="G88" s="236"/>
      <c r="H88" s="220"/>
      <c r="I88" s="220"/>
      <c r="J88" s="220"/>
      <c r="K88" s="220"/>
      <c r="L88" s="220"/>
      <c r="M88" s="220"/>
      <c r="N88" s="219"/>
      <c r="O88" s="219"/>
      <c r="P88" s="219"/>
      <c r="Q88" s="219"/>
      <c r="R88" s="220"/>
      <c r="S88" s="220"/>
      <c r="T88" s="220"/>
      <c r="U88" s="220"/>
      <c r="V88" s="220"/>
      <c r="W88" s="220"/>
      <c r="X88" s="220"/>
      <c r="Y88" s="220"/>
      <c r="Z88" s="210"/>
      <c r="AA88" s="210"/>
      <c r="AB88" s="210"/>
      <c r="AC88" s="210"/>
      <c r="AD88" s="210"/>
      <c r="AE88" s="210"/>
      <c r="AF88" s="210"/>
      <c r="AG88" s="210" t="s">
        <v>178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</row>
    <row r="89" spans="1:60" ht="22.5" outlineLevel="1" x14ac:dyDescent="0.2">
      <c r="A89" s="237">
        <v>48</v>
      </c>
      <c r="B89" s="238" t="s">
        <v>306</v>
      </c>
      <c r="C89" s="248" t="s">
        <v>307</v>
      </c>
      <c r="D89" s="239" t="s">
        <v>170</v>
      </c>
      <c r="E89" s="240">
        <v>46</v>
      </c>
      <c r="F89" s="241"/>
      <c r="G89" s="242">
        <f>ROUND(E89*F89,2)</f>
        <v>0</v>
      </c>
      <c r="H89" s="241"/>
      <c r="I89" s="242">
        <f>ROUND(E89*H89,2)</f>
        <v>0</v>
      </c>
      <c r="J89" s="241"/>
      <c r="K89" s="242">
        <f>ROUND(E89*J89,2)</f>
        <v>0</v>
      </c>
      <c r="L89" s="242">
        <v>21</v>
      </c>
      <c r="M89" s="242">
        <f>G89*(1+L89/100)</f>
        <v>0</v>
      </c>
      <c r="N89" s="240">
        <v>3.5580000000000001E-2</v>
      </c>
      <c r="O89" s="240">
        <f>ROUND(E89*N89,2)</f>
        <v>1.64</v>
      </c>
      <c r="P89" s="240">
        <v>0</v>
      </c>
      <c r="Q89" s="240">
        <f>ROUND(E89*P89,2)</f>
        <v>0</v>
      </c>
      <c r="R89" s="242" t="s">
        <v>277</v>
      </c>
      <c r="S89" s="242" t="s">
        <v>172</v>
      </c>
      <c r="T89" s="243" t="s">
        <v>173</v>
      </c>
      <c r="U89" s="220">
        <v>0.3</v>
      </c>
      <c r="V89" s="220">
        <f>ROUND(E89*U89,2)</f>
        <v>13.8</v>
      </c>
      <c r="W89" s="220"/>
      <c r="X89" s="220" t="s">
        <v>174</v>
      </c>
      <c r="Y89" s="220" t="s">
        <v>175</v>
      </c>
      <c r="Z89" s="210"/>
      <c r="AA89" s="210"/>
      <c r="AB89" s="210"/>
      <c r="AC89" s="210"/>
      <c r="AD89" s="210"/>
      <c r="AE89" s="210"/>
      <c r="AF89" s="210"/>
      <c r="AG89" s="210" t="s">
        <v>176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</row>
    <row r="90" spans="1:60" x14ac:dyDescent="0.2">
      <c r="A90" s="222" t="s">
        <v>166</v>
      </c>
      <c r="B90" s="223" t="s">
        <v>111</v>
      </c>
      <c r="C90" s="245" t="s">
        <v>112</v>
      </c>
      <c r="D90" s="224"/>
      <c r="E90" s="225"/>
      <c r="F90" s="226"/>
      <c r="G90" s="226">
        <f>SUMIF(AG91:AG99,"&lt;&gt;NOR",G91:G99)</f>
        <v>0</v>
      </c>
      <c r="H90" s="226"/>
      <c r="I90" s="226">
        <f>SUM(I91:I99)</f>
        <v>0</v>
      </c>
      <c r="J90" s="226"/>
      <c r="K90" s="226">
        <f>SUM(K91:K99)</f>
        <v>0</v>
      </c>
      <c r="L90" s="226"/>
      <c r="M90" s="226">
        <f>SUM(M91:M99)</f>
        <v>0</v>
      </c>
      <c r="N90" s="225"/>
      <c r="O90" s="225">
        <f>SUM(O91:O99)</f>
        <v>427.56</v>
      </c>
      <c r="P90" s="225"/>
      <c r="Q90" s="225">
        <f>SUM(Q91:Q99)</f>
        <v>0</v>
      </c>
      <c r="R90" s="226"/>
      <c r="S90" s="226"/>
      <c r="T90" s="227"/>
      <c r="U90" s="221"/>
      <c r="V90" s="221">
        <f>SUM(V91:V99)</f>
        <v>46.849999999999994</v>
      </c>
      <c r="W90" s="221"/>
      <c r="X90" s="221"/>
      <c r="Y90" s="221"/>
      <c r="AG90" t="s">
        <v>167</v>
      </c>
    </row>
    <row r="91" spans="1:60" ht="22.5" outlineLevel="1" x14ac:dyDescent="0.2">
      <c r="A91" s="237">
        <v>49</v>
      </c>
      <c r="B91" s="238" t="s">
        <v>308</v>
      </c>
      <c r="C91" s="248" t="s">
        <v>309</v>
      </c>
      <c r="D91" s="239" t="s">
        <v>181</v>
      </c>
      <c r="E91" s="240">
        <v>226</v>
      </c>
      <c r="F91" s="241"/>
      <c r="G91" s="242">
        <f>ROUND(E91*F91,2)</f>
        <v>0</v>
      </c>
      <c r="H91" s="241"/>
      <c r="I91" s="242">
        <f>ROUND(E91*H91,2)</f>
        <v>0</v>
      </c>
      <c r="J91" s="241"/>
      <c r="K91" s="242">
        <f>ROUND(E91*J91,2)</f>
        <v>0</v>
      </c>
      <c r="L91" s="242">
        <v>21</v>
      </c>
      <c r="M91" s="242">
        <f>G91*(1+L91/100)</f>
        <v>0</v>
      </c>
      <c r="N91" s="240">
        <v>0.378</v>
      </c>
      <c r="O91" s="240">
        <f>ROUND(E91*N91,2)</f>
        <v>85.43</v>
      </c>
      <c r="P91" s="240">
        <v>0</v>
      </c>
      <c r="Q91" s="240">
        <f>ROUND(E91*P91,2)</f>
        <v>0</v>
      </c>
      <c r="R91" s="242" t="s">
        <v>171</v>
      </c>
      <c r="S91" s="242" t="s">
        <v>172</v>
      </c>
      <c r="T91" s="243" t="s">
        <v>173</v>
      </c>
      <c r="U91" s="220">
        <v>2.5999999999999999E-2</v>
      </c>
      <c r="V91" s="220">
        <f>ROUND(E91*U91,2)</f>
        <v>5.88</v>
      </c>
      <c r="W91" s="220"/>
      <c r="X91" s="220" t="s">
        <v>174</v>
      </c>
      <c r="Y91" s="220" t="s">
        <v>175</v>
      </c>
      <c r="Z91" s="210"/>
      <c r="AA91" s="210"/>
      <c r="AB91" s="210"/>
      <c r="AC91" s="210"/>
      <c r="AD91" s="210"/>
      <c r="AE91" s="210"/>
      <c r="AF91" s="210"/>
      <c r="AG91" s="210" t="s">
        <v>176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210"/>
      <c r="BC91" s="210"/>
      <c r="BD91" s="210"/>
      <c r="BE91" s="210"/>
      <c r="BF91" s="210"/>
      <c r="BG91" s="210"/>
      <c r="BH91" s="210"/>
    </row>
    <row r="92" spans="1:60" ht="22.5" outlineLevel="1" x14ac:dyDescent="0.2">
      <c r="A92" s="237">
        <v>50</v>
      </c>
      <c r="B92" s="238" t="s">
        <v>310</v>
      </c>
      <c r="C92" s="248" t="s">
        <v>311</v>
      </c>
      <c r="D92" s="239" t="s">
        <v>181</v>
      </c>
      <c r="E92" s="240">
        <v>762.58</v>
      </c>
      <c r="F92" s="241"/>
      <c r="G92" s="242">
        <f>ROUND(E92*F92,2)</f>
        <v>0</v>
      </c>
      <c r="H92" s="241"/>
      <c r="I92" s="242">
        <f>ROUND(E92*H92,2)</f>
        <v>0</v>
      </c>
      <c r="J92" s="241"/>
      <c r="K92" s="242">
        <f>ROUND(E92*J92,2)</f>
        <v>0</v>
      </c>
      <c r="L92" s="242">
        <v>21</v>
      </c>
      <c r="M92" s="242">
        <f>G92*(1+L92/100)</f>
        <v>0</v>
      </c>
      <c r="N92" s="240">
        <v>0.378</v>
      </c>
      <c r="O92" s="240">
        <f>ROUND(E92*N92,2)</f>
        <v>288.26</v>
      </c>
      <c r="P92" s="240">
        <v>0</v>
      </c>
      <c r="Q92" s="240">
        <f>ROUND(E92*P92,2)</f>
        <v>0</v>
      </c>
      <c r="R92" s="242" t="s">
        <v>171</v>
      </c>
      <c r="S92" s="242" t="s">
        <v>172</v>
      </c>
      <c r="T92" s="243" t="s">
        <v>173</v>
      </c>
      <c r="U92" s="220">
        <v>2.5999999999999999E-2</v>
      </c>
      <c r="V92" s="220">
        <f>ROUND(E92*U92,2)</f>
        <v>19.829999999999998</v>
      </c>
      <c r="W92" s="220"/>
      <c r="X92" s="220" t="s">
        <v>174</v>
      </c>
      <c r="Y92" s="220" t="s">
        <v>175</v>
      </c>
      <c r="Z92" s="210"/>
      <c r="AA92" s="210"/>
      <c r="AB92" s="210"/>
      <c r="AC92" s="210"/>
      <c r="AD92" s="210"/>
      <c r="AE92" s="210"/>
      <c r="AF92" s="210"/>
      <c r="AG92" s="210" t="s">
        <v>176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10"/>
      <c r="BC92" s="210"/>
      <c r="BD92" s="210"/>
      <c r="BE92" s="210"/>
      <c r="BF92" s="210"/>
      <c r="BG92" s="210"/>
      <c r="BH92" s="210"/>
    </row>
    <row r="93" spans="1:60" ht="22.5" outlineLevel="1" x14ac:dyDescent="0.2">
      <c r="A93" s="237">
        <v>51</v>
      </c>
      <c r="B93" s="238" t="s">
        <v>312</v>
      </c>
      <c r="C93" s="248" t="s">
        <v>313</v>
      </c>
      <c r="D93" s="239" t="s">
        <v>181</v>
      </c>
      <c r="E93" s="240">
        <v>91.1</v>
      </c>
      <c r="F93" s="241"/>
      <c r="G93" s="242">
        <f>ROUND(E93*F93,2)</f>
        <v>0</v>
      </c>
      <c r="H93" s="241"/>
      <c r="I93" s="242">
        <f>ROUND(E93*H93,2)</f>
        <v>0</v>
      </c>
      <c r="J93" s="241"/>
      <c r="K93" s="242">
        <f>ROUND(E93*J93,2)</f>
        <v>0</v>
      </c>
      <c r="L93" s="242">
        <v>21</v>
      </c>
      <c r="M93" s="242">
        <f>G93*(1+L93/100)</f>
        <v>0</v>
      </c>
      <c r="N93" s="240">
        <v>0.441</v>
      </c>
      <c r="O93" s="240">
        <f>ROUND(E93*N93,2)</f>
        <v>40.18</v>
      </c>
      <c r="P93" s="240">
        <v>0</v>
      </c>
      <c r="Q93" s="240">
        <f>ROUND(E93*P93,2)</f>
        <v>0</v>
      </c>
      <c r="R93" s="242" t="s">
        <v>171</v>
      </c>
      <c r="S93" s="242" t="s">
        <v>172</v>
      </c>
      <c r="T93" s="243" t="s">
        <v>173</v>
      </c>
      <c r="U93" s="220">
        <v>2.9000000000000001E-2</v>
      </c>
      <c r="V93" s="220">
        <f>ROUND(E93*U93,2)</f>
        <v>2.64</v>
      </c>
      <c r="W93" s="220"/>
      <c r="X93" s="220" t="s">
        <v>174</v>
      </c>
      <c r="Y93" s="220" t="s">
        <v>175</v>
      </c>
      <c r="Z93" s="210"/>
      <c r="AA93" s="210"/>
      <c r="AB93" s="210"/>
      <c r="AC93" s="210"/>
      <c r="AD93" s="210"/>
      <c r="AE93" s="210"/>
      <c r="AF93" s="210"/>
      <c r="AG93" s="210" t="s">
        <v>176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</row>
    <row r="94" spans="1:60" outlineLevel="1" x14ac:dyDescent="0.2">
      <c r="A94" s="229">
        <v>52</v>
      </c>
      <c r="B94" s="230" t="s">
        <v>314</v>
      </c>
      <c r="C94" s="246" t="s">
        <v>315</v>
      </c>
      <c r="D94" s="231" t="s">
        <v>211</v>
      </c>
      <c r="E94" s="232">
        <v>5.28</v>
      </c>
      <c r="F94" s="233"/>
      <c r="G94" s="234">
        <f>ROUND(E94*F94,2)</f>
        <v>0</v>
      </c>
      <c r="H94" s="233"/>
      <c r="I94" s="234">
        <f>ROUND(E94*H94,2)</f>
        <v>0</v>
      </c>
      <c r="J94" s="233"/>
      <c r="K94" s="234">
        <f>ROUND(E94*J94,2)</f>
        <v>0</v>
      </c>
      <c r="L94" s="234">
        <v>21</v>
      </c>
      <c r="M94" s="234">
        <f>G94*(1+L94/100)</f>
        <v>0</v>
      </c>
      <c r="N94" s="232">
        <v>2.5249999999999999</v>
      </c>
      <c r="O94" s="232">
        <f>ROUND(E94*N94,2)</f>
        <v>13.33</v>
      </c>
      <c r="P94" s="232">
        <v>0</v>
      </c>
      <c r="Q94" s="232">
        <f>ROUND(E94*P94,2)</f>
        <v>0</v>
      </c>
      <c r="R94" s="234" t="s">
        <v>277</v>
      </c>
      <c r="S94" s="234" t="s">
        <v>172</v>
      </c>
      <c r="T94" s="235" t="s">
        <v>173</v>
      </c>
      <c r="U94" s="220">
        <v>2.3170000000000002</v>
      </c>
      <c r="V94" s="220">
        <f>ROUND(E94*U94,2)</f>
        <v>12.23</v>
      </c>
      <c r="W94" s="220"/>
      <c r="X94" s="220" t="s">
        <v>174</v>
      </c>
      <c r="Y94" s="220" t="s">
        <v>175</v>
      </c>
      <c r="Z94" s="210"/>
      <c r="AA94" s="210"/>
      <c r="AB94" s="210"/>
      <c r="AC94" s="210"/>
      <c r="AD94" s="210"/>
      <c r="AE94" s="210"/>
      <c r="AF94" s="210"/>
      <c r="AG94" s="210" t="s">
        <v>176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</row>
    <row r="95" spans="1:60" outlineLevel="2" x14ac:dyDescent="0.2">
      <c r="A95" s="217"/>
      <c r="B95" s="218"/>
      <c r="C95" s="247" t="s">
        <v>316</v>
      </c>
      <c r="D95" s="236"/>
      <c r="E95" s="236"/>
      <c r="F95" s="236"/>
      <c r="G95" s="236"/>
      <c r="H95" s="220"/>
      <c r="I95" s="220"/>
      <c r="J95" s="220"/>
      <c r="K95" s="220"/>
      <c r="L95" s="220"/>
      <c r="M95" s="220"/>
      <c r="N95" s="219"/>
      <c r="O95" s="219"/>
      <c r="P95" s="219"/>
      <c r="Q95" s="219"/>
      <c r="R95" s="220"/>
      <c r="S95" s="220"/>
      <c r="T95" s="220"/>
      <c r="U95" s="220"/>
      <c r="V95" s="220"/>
      <c r="W95" s="220"/>
      <c r="X95" s="220"/>
      <c r="Y95" s="220"/>
      <c r="Z95" s="210"/>
      <c r="AA95" s="210"/>
      <c r="AB95" s="210"/>
      <c r="AC95" s="210"/>
      <c r="AD95" s="210"/>
      <c r="AE95" s="210"/>
      <c r="AF95" s="210"/>
      <c r="AG95" s="210" t="s">
        <v>178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210"/>
      <c r="BB95" s="210"/>
      <c r="BC95" s="210"/>
      <c r="BD95" s="210"/>
      <c r="BE95" s="210"/>
      <c r="BF95" s="210"/>
      <c r="BG95" s="210"/>
      <c r="BH95" s="210"/>
    </row>
    <row r="96" spans="1:60" outlineLevel="1" x14ac:dyDescent="0.2">
      <c r="A96" s="229">
        <v>53</v>
      </c>
      <c r="B96" s="230" t="s">
        <v>317</v>
      </c>
      <c r="C96" s="246" t="s">
        <v>318</v>
      </c>
      <c r="D96" s="231" t="s">
        <v>211</v>
      </c>
      <c r="E96" s="232">
        <v>5.28</v>
      </c>
      <c r="F96" s="233"/>
      <c r="G96" s="234">
        <f>ROUND(E96*F96,2)</f>
        <v>0</v>
      </c>
      <c r="H96" s="233"/>
      <c r="I96" s="234">
        <f>ROUND(E96*H96,2)</f>
        <v>0</v>
      </c>
      <c r="J96" s="233"/>
      <c r="K96" s="234">
        <f>ROUND(E96*J96,2)</f>
        <v>0</v>
      </c>
      <c r="L96" s="234">
        <v>21</v>
      </c>
      <c r="M96" s="234">
        <f>G96*(1+L96/100)</f>
        <v>0</v>
      </c>
      <c r="N96" s="232">
        <v>0</v>
      </c>
      <c r="O96" s="232">
        <f>ROUND(E96*N96,2)</f>
        <v>0</v>
      </c>
      <c r="P96" s="232">
        <v>0</v>
      </c>
      <c r="Q96" s="232">
        <f>ROUND(E96*P96,2)</f>
        <v>0</v>
      </c>
      <c r="R96" s="234" t="s">
        <v>277</v>
      </c>
      <c r="S96" s="234" t="s">
        <v>172</v>
      </c>
      <c r="T96" s="235" t="s">
        <v>173</v>
      </c>
      <c r="U96" s="220">
        <v>0.20499999999999999</v>
      </c>
      <c r="V96" s="220">
        <f>ROUND(E96*U96,2)</f>
        <v>1.08</v>
      </c>
      <c r="W96" s="220"/>
      <c r="X96" s="220" t="s">
        <v>174</v>
      </c>
      <c r="Y96" s="220" t="s">
        <v>175</v>
      </c>
      <c r="Z96" s="210"/>
      <c r="AA96" s="210"/>
      <c r="AB96" s="210"/>
      <c r="AC96" s="210"/>
      <c r="AD96" s="210"/>
      <c r="AE96" s="210"/>
      <c r="AF96" s="210"/>
      <c r="AG96" s="210" t="s">
        <v>176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</row>
    <row r="97" spans="1:60" outlineLevel="2" x14ac:dyDescent="0.2">
      <c r="A97" s="217"/>
      <c r="B97" s="218"/>
      <c r="C97" s="247" t="s">
        <v>319</v>
      </c>
      <c r="D97" s="236"/>
      <c r="E97" s="236"/>
      <c r="F97" s="236"/>
      <c r="G97" s="236"/>
      <c r="H97" s="220"/>
      <c r="I97" s="220"/>
      <c r="J97" s="220"/>
      <c r="K97" s="220"/>
      <c r="L97" s="220"/>
      <c r="M97" s="220"/>
      <c r="N97" s="219"/>
      <c r="O97" s="219"/>
      <c r="P97" s="219"/>
      <c r="Q97" s="219"/>
      <c r="R97" s="220"/>
      <c r="S97" s="220"/>
      <c r="T97" s="220"/>
      <c r="U97" s="220"/>
      <c r="V97" s="220"/>
      <c r="W97" s="220"/>
      <c r="X97" s="220"/>
      <c r="Y97" s="220"/>
      <c r="Z97" s="210"/>
      <c r="AA97" s="210"/>
      <c r="AB97" s="210"/>
      <c r="AC97" s="210"/>
      <c r="AD97" s="210"/>
      <c r="AE97" s="210"/>
      <c r="AF97" s="210"/>
      <c r="AG97" s="210" t="s">
        <v>178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AZ97" s="210"/>
      <c r="BA97" s="210"/>
      <c r="BB97" s="210"/>
      <c r="BC97" s="210"/>
      <c r="BD97" s="210"/>
      <c r="BE97" s="210"/>
      <c r="BF97" s="210"/>
      <c r="BG97" s="210"/>
      <c r="BH97" s="210"/>
    </row>
    <row r="98" spans="1:60" ht="22.5" outlineLevel="1" x14ac:dyDescent="0.2">
      <c r="A98" s="229">
        <v>54</v>
      </c>
      <c r="B98" s="230" t="s">
        <v>320</v>
      </c>
      <c r="C98" s="246" t="s">
        <v>321</v>
      </c>
      <c r="D98" s="231" t="s">
        <v>192</v>
      </c>
      <c r="E98" s="232">
        <v>0.34099000000000002</v>
      </c>
      <c r="F98" s="233"/>
      <c r="G98" s="234">
        <f>ROUND(E98*F98,2)</f>
        <v>0</v>
      </c>
      <c r="H98" s="233"/>
      <c r="I98" s="234">
        <f>ROUND(E98*H98,2)</f>
        <v>0</v>
      </c>
      <c r="J98" s="233"/>
      <c r="K98" s="234">
        <f>ROUND(E98*J98,2)</f>
        <v>0</v>
      </c>
      <c r="L98" s="234">
        <v>21</v>
      </c>
      <c r="M98" s="234">
        <f>G98*(1+L98/100)</f>
        <v>0</v>
      </c>
      <c r="N98" s="232">
        <v>1.0662499999999999</v>
      </c>
      <c r="O98" s="232">
        <f>ROUND(E98*N98,2)</f>
        <v>0.36</v>
      </c>
      <c r="P98" s="232">
        <v>0</v>
      </c>
      <c r="Q98" s="232">
        <f>ROUND(E98*P98,2)</f>
        <v>0</v>
      </c>
      <c r="R98" s="234" t="s">
        <v>277</v>
      </c>
      <c r="S98" s="234" t="s">
        <v>172</v>
      </c>
      <c r="T98" s="235" t="s">
        <v>173</v>
      </c>
      <c r="U98" s="220">
        <v>15.231</v>
      </c>
      <c r="V98" s="220">
        <f>ROUND(E98*U98,2)</f>
        <v>5.19</v>
      </c>
      <c r="W98" s="220"/>
      <c r="X98" s="220" t="s">
        <v>174</v>
      </c>
      <c r="Y98" s="220" t="s">
        <v>175</v>
      </c>
      <c r="Z98" s="210"/>
      <c r="AA98" s="210"/>
      <c r="AB98" s="210"/>
      <c r="AC98" s="210"/>
      <c r="AD98" s="210"/>
      <c r="AE98" s="210"/>
      <c r="AF98" s="210"/>
      <c r="AG98" s="210" t="s">
        <v>176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AZ98" s="210"/>
      <c r="BA98" s="210"/>
      <c r="BB98" s="210"/>
      <c r="BC98" s="210"/>
      <c r="BD98" s="210"/>
      <c r="BE98" s="210"/>
      <c r="BF98" s="210"/>
      <c r="BG98" s="210"/>
      <c r="BH98" s="210"/>
    </row>
    <row r="99" spans="1:60" outlineLevel="2" x14ac:dyDescent="0.2">
      <c r="A99" s="217"/>
      <c r="B99" s="218"/>
      <c r="C99" s="247" t="s">
        <v>305</v>
      </c>
      <c r="D99" s="236"/>
      <c r="E99" s="236"/>
      <c r="F99" s="236"/>
      <c r="G99" s="236"/>
      <c r="H99" s="220"/>
      <c r="I99" s="220"/>
      <c r="J99" s="220"/>
      <c r="K99" s="220"/>
      <c r="L99" s="220"/>
      <c r="M99" s="220"/>
      <c r="N99" s="219"/>
      <c r="O99" s="219"/>
      <c r="P99" s="219"/>
      <c r="Q99" s="219"/>
      <c r="R99" s="220"/>
      <c r="S99" s="220"/>
      <c r="T99" s="220"/>
      <c r="U99" s="220"/>
      <c r="V99" s="220"/>
      <c r="W99" s="220"/>
      <c r="X99" s="220"/>
      <c r="Y99" s="220"/>
      <c r="Z99" s="210"/>
      <c r="AA99" s="210"/>
      <c r="AB99" s="210"/>
      <c r="AC99" s="210"/>
      <c r="AD99" s="210"/>
      <c r="AE99" s="210"/>
      <c r="AF99" s="210"/>
      <c r="AG99" s="210" t="s">
        <v>178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</row>
    <row r="100" spans="1:60" x14ac:dyDescent="0.2">
      <c r="A100" s="222" t="s">
        <v>166</v>
      </c>
      <c r="B100" s="223" t="s">
        <v>113</v>
      </c>
      <c r="C100" s="245" t="s">
        <v>114</v>
      </c>
      <c r="D100" s="224"/>
      <c r="E100" s="225"/>
      <c r="F100" s="226"/>
      <c r="G100" s="226">
        <f>SUMIF(AG101:AG105,"&lt;&gt;NOR",G101:G105)</f>
        <v>0</v>
      </c>
      <c r="H100" s="226"/>
      <c r="I100" s="226">
        <f>SUM(I101:I105)</f>
        <v>0</v>
      </c>
      <c r="J100" s="226"/>
      <c r="K100" s="226">
        <f>SUM(K101:K105)</f>
        <v>0</v>
      </c>
      <c r="L100" s="226"/>
      <c r="M100" s="226">
        <f>SUM(M101:M105)</f>
        <v>0</v>
      </c>
      <c r="N100" s="225"/>
      <c r="O100" s="225">
        <f>SUM(O101:O105)</f>
        <v>21.82</v>
      </c>
      <c r="P100" s="225"/>
      <c r="Q100" s="225">
        <f>SUM(Q101:Q105)</f>
        <v>0</v>
      </c>
      <c r="R100" s="226"/>
      <c r="S100" s="226"/>
      <c r="T100" s="227"/>
      <c r="U100" s="221"/>
      <c r="V100" s="221">
        <f>SUM(V101:V105)</f>
        <v>3.64</v>
      </c>
      <c r="W100" s="221"/>
      <c r="X100" s="221"/>
      <c r="Y100" s="221"/>
      <c r="AG100" t="s">
        <v>167</v>
      </c>
    </row>
    <row r="101" spans="1:60" outlineLevel="1" x14ac:dyDescent="0.2">
      <c r="A101" s="237">
        <v>55</v>
      </c>
      <c r="B101" s="238" t="s">
        <v>322</v>
      </c>
      <c r="C101" s="248" t="s">
        <v>323</v>
      </c>
      <c r="D101" s="239" t="s">
        <v>181</v>
      </c>
      <c r="E101" s="240">
        <v>91.1</v>
      </c>
      <c r="F101" s="241"/>
      <c r="G101" s="242">
        <f>ROUND(E101*F101,2)</f>
        <v>0</v>
      </c>
      <c r="H101" s="241"/>
      <c r="I101" s="242">
        <f>ROUND(E101*H101,2)</f>
        <v>0</v>
      </c>
      <c r="J101" s="241"/>
      <c r="K101" s="242">
        <f>ROUND(E101*J101,2)</f>
        <v>0</v>
      </c>
      <c r="L101" s="242">
        <v>21</v>
      </c>
      <c r="M101" s="242">
        <f>G101*(1+L101/100)</f>
        <v>0</v>
      </c>
      <c r="N101" s="240">
        <v>7.0200000000000002E-3</v>
      </c>
      <c r="O101" s="240">
        <f>ROUND(E101*N101,2)</f>
        <v>0.64</v>
      </c>
      <c r="P101" s="240">
        <v>0</v>
      </c>
      <c r="Q101" s="240">
        <f>ROUND(E101*P101,2)</f>
        <v>0</v>
      </c>
      <c r="R101" s="242" t="s">
        <v>171</v>
      </c>
      <c r="S101" s="242" t="s">
        <v>172</v>
      </c>
      <c r="T101" s="243" t="s">
        <v>173</v>
      </c>
      <c r="U101" s="220">
        <v>4.0000000000000001E-3</v>
      </c>
      <c r="V101" s="220">
        <f>ROUND(E101*U101,2)</f>
        <v>0.36</v>
      </c>
      <c r="W101" s="220"/>
      <c r="X101" s="220" t="s">
        <v>174</v>
      </c>
      <c r="Y101" s="220" t="s">
        <v>175</v>
      </c>
      <c r="Z101" s="210"/>
      <c r="AA101" s="210"/>
      <c r="AB101" s="210"/>
      <c r="AC101" s="210"/>
      <c r="AD101" s="210"/>
      <c r="AE101" s="210"/>
      <c r="AF101" s="210"/>
      <c r="AG101" s="210" t="s">
        <v>176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10"/>
      <c r="BB101" s="210"/>
      <c r="BC101" s="210"/>
      <c r="BD101" s="210"/>
      <c r="BE101" s="210"/>
      <c r="BF101" s="210"/>
      <c r="BG101" s="210"/>
      <c r="BH101" s="210"/>
    </row>
    <row r="102" spans="1:60" ht="22.5" outlineLevel="1" x14ac:dyDescent="0.2">
      <c r="A102" s="237">
        <v>56</v>
      </c>
      <c r="B102" s="238" t="s">
        <v>324</v>
      </c>
      <c r="C102" s="248" t="s">
        <v>325</v>
      </c>
      <c r="D102" s="239" t="s">
        <v>181</v>
      </c>
      <c r="E102" s="240">
        <v>91.1</v>
      </c>
      <c r="F102" s="241"/>
      <c r="G102" s="242">
        <f>ROUND(E102*F102,2)</f>
        <v>0</v>
      </c>
      <c r="H102" s="241"/>
      <c r="I102" s="242">
        <f>ROUND(E102*H102,2)</f>
        <v>0</v>
      </c>
      <c r="J102" s="241"/>
      <c r="K102" s="242">
        <f>ROUND(E102*J102,2)</f>
        <v>0</v>
      </c>
      <c r="L102" s="242">
        <v>21</v>
      </c>
      <c r="M102" s="242">
        <f>G102*(1+L102/100)</f>
        <v>0</v>
      </c>
      <c r="N102" s="240">
        <v>0.12817999999999999</v>
      </c>
      <c r="O102" s="240">
        <f>ROUND(E102*N102,2)</f>
        <v>11.68</v>
      </c>
      <c r="P102" s="240">
        <v>0</v>
      </c>
      <c r="Q102" s="240">
        <f>ROUND(E102*P102,2)</f>
        <v>0</v>
      </c>
      <c r="R102" s="242" t="s">
        <v>171</v>
      </c>
      <c r="S102" s="242" t="s">
        <v>172</v>
      </c>
      <c r="T102" s="243" t="s">
        <v>173</v>
      </c>
      <c r="U102" s="220">
        <v>2.1000000000000001E-2</v>
      </c>
      <c r="V102" s="220">
        <f>ROUND(E102*U102,2)</f>
        <v>1.91</v>
      </c>
      <c r="W102" s="220"/>
      <c r="X102" s="220" t="s">
        <v>174</v>
      </c>
      <c r="Y102" s="220" t="s">
        <v>175</v>
      </c>
      <c r="Z102" s="210"/>
      <c r="AA102" s="210"/>
      <c r="AB102" s="210"/>
      <c r="AC102" s="210"/>
      <c r="AD102" s="210"/>
      <c r="AE102" s="210"/>
      <c r="AF102" s="210"/>
      <c r="AG102" s="210" t="s">
        <v>176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</row>
    <row r="103" spans="1:60" outlineLevel="1" x14ac:dyDescent="0.2">
      <c r="A103" s="237">
        <v>57</v>
      </c>
      <c r="B103" s="238" t="s">
        <v>326</v>
      </c>
      <c r="C103" s="248" t="s">
        <v>327</v>
      </c>
      <c r="D103" s="239" t="s">
        <v>181</v>
      </c>
      <c r="E103" s="240">
        <v>91.1</v>
      </c>
      <c r="F103" s="241"/>
      <c r="G103" s="242">
        <f>ROUND(E103*F103,2)</f>
        <v>0</v>
      </c>
      <c r="H103" s="241"/>
      <c r="I103" s="242">
        <f>ROUND(E103*H103,2)</f>
        <v>0</v>
      </c>
      <c r="J103" s="241"/>
      <c r="K103" s="242">
        <f>ROUND(E103*J103,2)</f>
        <v>0</v>
      </c>
      <c r="L103" s="242">
        <v>21</v>
      </c>
      <c r="M103" s="242">
        <f>G103*(1+L103/100)</f>
        <v>0</v>
      </c>
      <c r="N103" s="240">
        <v>5.1000000000000004E-4</v>
      </c>
      <c r="O103" s="240">
        <f>ROUND(E103*N103,2)</f>
        <v>0.05</v>
      </c>
      <c r="P103" s="240">
        <v>0</v>
      </c>
      <c r="Q103" s="240">
        <f>ROUND(E103*P103,2)</f>
        <v>0</v>
      </c>
      <c r="R103" s="242"/>
      <c r="S103" s="242" t="s">
        <v>202</v>
      </c>
      <c r="T103" s="243" t="s">
        <v>203</v>
      </c>
      <c r="U103" s="220">
        <v>0</v>
      </c>
      <c r="V103" s="220">
        <f>ROUND(E103*U103,2)</f>
        <v>0</v>
      </c>
      <c r="W103" s="220"/>
      <c r="X103" s="220" t="s">
        <v>174</v>
      </c>
      <c r="Y103" s="220" t="s">
        <v>175</v>
      </c>
      <c r="Z103" s="210"/>
      <c r="AA103" s="210"/>
      <c r="AB103" s="210"/>
      <c r="AC103" s="210"/>
      <c r="AD103" s="210"/>
      <c r="AE103" s="210"/>
      <c r="AF103" s="210"/>
      <c r="AG103" s="210" t="s">
        <v>176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AZ103" s="210"/>
      <c r="BA103" s="210"/>
      <c r="BB103" s="210"/>
      <c r="BC103" s="210"/>
      <c r="BD103" s="210"/>
      <c r="BE103" s="210"/>
      <c r="BF103" s="210"/>
      <c r="BG103" s="210"/>
      <c r="BH103" s="210"/>
    </row>
    <row r="104" spans="1:60" ht="22.5" outlineLevel="1" x14ac:dyDescent="0.2">
      <c r="A104" s="237">
        <v>58</v>
      </c>
      <c r="B104" s="238" t="s">
        <v>328</v>
      </c>
      <c r="C104" s="248" t="s">
        <v>329</v>
      </c>
      <c r="D104" s="239" t="s">
        <v>181</v>
      </c>
      <c r="E104" s="240">
        <v>91.1</v>
      </c>
      <c r="F104" s="241"/>
      <c r="G104" s="242">
        <f>ROUND(E104*F104,2)</f>
        <v>0</v>
      </c>
      <c r="H104" s="241"/>
      <c r="I104" s="242">
        <f>ROUND(E104*H104,2)</f>
        <v>0</v>
      </c>
      <c r="J104" s="241"/>
      <c r="K104" s="242">
        <f>ROUND(E104*J104,2)</f>
        <v>0</v>
      </c>
      <c r="L104" s="242">
        <v>21</v>
      </c>
      <c r="M104" s="242">
        <f>G104*(1+L104/100)</f>
        <v>0</v>
      </c>
      <c r="N104" s="240">
        <v>0.10373</v>
      </c>
      <c r="O104" s="240">
        <f>ROUND(E104*N104,2)</f>
        <v>9.4499999999999993</v>
      </c>
      <c r="P104" s="240">
        <v>0</v>
      </c>
      <c r="Q104" s="240">
        <f>ROUND(E104*P104,2)</f>
        <v>0</v>
      </c>
      <c r="R104" s="242" t="s">
        <v>171</v>
      </c>
      <c r="S104" s="242" t="s">
        <v>172</v>
      </c>
      <c r="T104" s="243" t="s">
        <v>173</v>
      </c>
      <c r="U104" s="220">
        <v>1.4999999999999999E-2</v>
      </c>
      <c r="V104" s="220">
        <f>ROUND(E104*U104,2)</f>
        <v>1.37</v>
      </c>
      <c r="W104" s="220"/>
      <c r="X104" s="220" t="s">
        <v>174</v>
      </c>
      <c r="Y104" s="220" t="s">
        <v>175</v>
      </c>
      <c r="Z104" s="210"/>
      <c r="AA104" s="210"/>
      <c r="AB104" s="210"/>
      <c r="AC104" s="210"/>
      <c r="AD104" s="210"/>
      <c r="AE104" s="210"/>
      <c r="AF104" s="210"/>
      <c r="AG104" s="210" t="s">
        <v>176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210"/>
      <c r="BC104" s="210"/>
      <c r="BD104" s="210"/>
      <c r="BE104" s="210"/>
      <c r="BF104" s="210"/>
      <c r="BG104" s="210"/>
      <c r="BH104" s="210"/>
    </row>
    <row r="105" spans="1:60" outlineLevel="1" x14ac:dyDescent="0.2">
      <c r="A105" s="237">
        <v>59</v>
      </c>
      <c r="B105" s="238" t="s">
        <v>330</v>
      </c>
      <c r="C105" s="248" t="s">
        <v>331</v>
      </c>
      <c r="D105" s="239" t="s">
        <v>170</v>
      </c>
      <c r="E105" s="240">
        <v>183</v>
      </c>
      <c r="F105" s="241"/>
      <c r="G105" s="242">
        <f>ROUND(E105*F105,2)</f>
        <v>0</v>
      </c>
      <c r="H105" s="241"/>
      <c r="I105" s="242">
        <f>ROUND(E105*H105,2)</f>
        <v>0</v>
      </c>
      <c r="J105" s="241"/>
      <c r="K105" s="242">
        <f>ROUND(E105*J105,2)</f>
        <v>0</v>
      </c>
      <c r="L105" s="242">
        <v>21</v>
      </c>
      <c r="M105" s="242">
        <f>G105*(1+L105/100)</f>
        <v>0</v>
      </c>
      <c r="N105" s="240">
        <v>0</v>
      </c>
      <c r="O105" s="240">
        <f>ROUND(E105*N105,2)</f>
        <v>0</v>
      </c>
      <c r="P105" s="240">
        <v>0</v>
      </c>
      <c r="Q105" s="240">
        <f>ROUND(E105*P105,2)</f>
        <v>0</v>
      </c>
      <c r="R105" s="242"/>
      <c r="S105" s="242" t="s">
        <v>202</v>
      </c>
      <c r="T105" s="243" t="s">
        <v>266</v>
      </c>
      <c r="U105" s="220">
        <v>0</v>
      </c>
      <c r="V105" s="220">
        <f>ROUND(E105*U105,2)</f>
        <v>0</v>
      </c>
      <c r="W105" s="220"/>
      <c r="X105" s="220" t="s">
        <v>174</v>
      </c>
      <c r="Y105" s="220" t="s">
        <v>175</v>
      </c>
      <c r="Z105" s="210"/>
      <c r="AA105" s="210"/>
      <c r="AB105" s="210"/>
      <c r="AC105" s="210"/>
      <c r="AD105" s="210"/>
      <c r="AE105" s="210"/>
      <c r="AF105" s="210"/>
      <c r="AG105" s="210" t="s">
        <v>176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10"/>
      <c r="BB105" s="210"/>
      <c r="BC105" s="210"/>
      <c r="BD105" s="210"/>
      <c r="BE105" s="210"/>
      <c r="BF105" s="210"/>
      <c r="BG105" s="210"/>
      <c r="BH105" s="210"/>
    </row>
    <row r="106" spans="1:60" x14ac:dyDescent="0.2">
      <c r="A106" s="222" t="s">
        <v>166</v>
      </c>
      <c r="B106" s="223" t="s">
        <v>115</v>
      </c>
      <c r="C106" s="245" t="s">
        <v>116</v>
      </c>
      <c r="D106" s="224"/>
      <c r="E106" s="225"/>
      <c r="F106" s="226"/>
      <c r="G106" s="226">
        <f>SUMIF(AG107:AG111,"&lt;&gt;NOR",G107:G111)</f>
        <v>0</v>
      </c>
      <c r="H106" s="226"/>
      <c r="I106" s="226">
        <f>SUM(I107:I111)</f>
        <v>0</v>
      </c>
      <c r="J106" s="226"/>
      <c r="K106" s="226">
        <f>SUM(K107:K111)</f>
        <v>0</v>
      </c>
      <c r="L106" s="226"/>
      <c r="M106" s="226">
        <f>SUM(M107:M111)</f>
        <v>0</v>
      </c>
      <c r="N106" s="225"/>
      <c r="O106" s="225">
        <f>SUM(O107:O111)</f>
        <v>49.93</v>
      </c>
      <c r="P106" s="225"/>
      <c r="Q106" s="225">
        <f>SUM(Q107:Q111)</f>
        <v>0</v>
      </c>
      <c r="R106" s="226"/>
      <c r="S106" s="226"/>
      <c r="T106" s="227"/>
      <c r="U106" s="221"/>
      <c r="V106" s="221">
        <f>SUM(V107:V111)</f>
        <v>146.84</v>
      </c>
      <c r="W106" s="221"/>
      <c r="X106" s="221"/>
      <c r="Y106" s="221"/>
      <c r="AG106" t="s">
        <v>167</v>
      </c>
    </row>
    <row r="107" spans="1:60" outlineLevel="1" x14ac:dyDescent="0.2">
      <c r="A107" s="229">
        <v>60</v>
      </c>
      <c r="B107" s="230" t="s">
        <v>332</v>
      </c>
      <c r="C107" s="246" t="s">
        <v>333</v>
      </c>
      <c r="D107" s="231" t="s">
        <v>181</v>
      </c>
      <c r="E107" s="232">
        <v>258</v>
      </c>
      <c r="F107" s="233"/>
      <c r="G107" s="234">
        <f>ROUND(E107*F107,2)</f>
        <v>0</v>
      </c>
      <c r="H107" s="233"/>
      <c r="I107" s="234">
        <f>ROUND(E107*H107,2)</f>
        <v>0</v>
      </c>
      <c r="J107" s="233"/>
      <c r="K107" s="234">
        <f>ROUND(E107*J107,2)</f>
        <v>0</v>
      </c>
      <c r="L107" s="234">
        <v>21</v>
      </c>
      <c r="M107" s="234">
        <f>G107*(1+L107/100)</f>
        <v>0</v>
      </c>
      <c r="N107" s="232">
        <v>5.5449999999999999E-2</v>
      </c>
      <c r="O107" s="232">
        <f>ROUND(E107*N107,2)</f>
        <v>14.31</v>
      </c>
      <c r="P107" s="232">
        <v>0</v>
      </c>
      <c r="Q107" s="232">
        <f>ROUND(E107*P107,2)</f>
        <v>0</v>
      </c>
      <c r="R107" s="234" t="s">
        <v>171</v>
      </c>
      <c r="S107" s="234" t="s">
        <v>172</v>
      </c>
      <c r="T107" s="235" t="s">
        <v>173</v>
      </c>
      <c r="U107" s="220">
        <v>0.442</v>
      </c>
      <c r="V107" s="220">
        <f>ROUND(E107*U107,2)</f>
        <v>114.04</v>
      </c>
      <c r="W107" s="220"/>
      <c r="X107" s="220" t="s">
        <v>174</v>
      </c>
      <c r="Y107" s="220" t="s">
        <v>175</v>
      </c>
      <c r="Z107" s="210"/>
      <c r="AA107" s="210"/>
      <c r="AB107" s="210"/>
      <c r="AC107" s="210"/>
      <c r="AD107" s="210"/>
      <c r="AE107" s="210"/>
      <c r="AF107" s="210"/>
      <c r="AG107" s="210" t="s">
        <v>176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AZ107" s="210"/>
      <c r="BA107" s="210"/>
      <c r="BB107" s="210"/>
      <c r="BC107" s="210"/>
      <c r="BD107" s="210"/>
      <c r="BE107" s="210"/>
      <c r="BF107" s="210"/>
      <c r="BG107" s="210"/>
      <c r="BH107" s="210"/>
    </row>
    <row r="108" spans="1:60" ht="22.5" outlineLevel="2" x14ac:dyDescent="0.2">
      <c r="A108" s="217"/>
      <c r="B108" s="218"/>
      <c r="C108" s="247" t="s">
        <v>334</v>
      </c>
      <c r="D108" s="236"/>
      <c r="E108" s="236"/>
      <c r="F108" s="236"/>
      <c r="G108" s="236"/>
      <c r="H108" s="220"/>
      <c r="I108" s="220"/>
      <c r="J108" s="220"/>
      <c r="K108" s="220"/>
      <c r="L108" s="220"/>
      <c r="M108" s="220"/>
      <c r="N108" s="219"/>
      <c r="O108" s="219"/>
      <c r="P108" s="219"/>
      <c r="Q108" s="219"/>
      <c r="R108" s="220"/>
      <c r="S108" s="220"/>
      <c r="T108" s="220"/>
      <c r="U108" s="220"/>
      <c r="V108" s="220"/>
      <c r="W108" s="220"/>
      <c r="X108" s="220"/>
      <c r="Y108" s="220"/>
      <c r="Z108" s="210"/>
      <c r="AA108" s="210"/>
      <c r="AB108" s="210"/>
      <c r="AC108" s="210"/>
      <c r="AD108" s="210"/>
      <c r="AE108" s="210"/>
      <c r="AF108" s="210"/>
      <c r="AG108" s="210" t="s">
        <v>178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AZ108" s="210"/>
      <c r="BA108" s="244" t="str">
        <f>C108</f>
        <v>s provedením lože z kameniva drceného, s vyplněním spár, s dvojitým hutněním a se smetením přebytečného materiálu na krajnici. S dodáním hmot pro lože a výplň spár.</v>
      </c>
      <c r="BB108" s="210"/>
      <c r="BC108" s="210"/>
      <c r="BD108" s="210"/>
      <c r="BE108" s="210"/>
      <c r="BF108" s="210"/>
      <c r="BG108" s="210"/>
      <c r="BH108" s="210"/>
    </row>
    <row r="109" spans="1:60" outlineLevel="1" x14ac:dyDescent="0.2">
      <c r="A109" s="237">
        <v>61</v>
      </c>
      <c r="B109" s="238" t="s">
        <v>335</v>
      </c>
      <c r="C109" s="248" t="s">
        <v>336</v>
      </c>
      <c r="D109" s="239" t="s">
        <v>170</v>
      </c>
      <c r="E109" s="240">
        <v>80</v>
      </c>
      <c r="F109" s="241"/>
      <c r="G109" s="242">
        <f>ROUND(E109*F109,2)</f>
        <v>0</v>
      </c>
      <c r="H109" s="241"/>
      <c r="I109" s="242">
        <f>ROUND(E109*H109,2)</f>
        <v>0</v>
      </c>
      <c r="J109" s="241"/>
      <c r="K109" s="242">
        <f>ROUND(E109*J109,2)</f>
        <v>0</v>
      </c>
      <c r="L109" s="242">
        <v>21</v>
      </c>
      <c r="M109" s="242">
        <f>G109*(1+L109/100)</f>
        <v>0</v>
      </c>
      <c r="N109" s="240">
        <v>3.3E-4</v>
      </c>
      <c r="O109" s="240">
        <f>ROUND(E109*N109,2)</f>
        <v>0.03</v>
      </c>
      <c r="P109" s="240">
        <v>0</v>
      </c>
      <c r="Q109" s="240">
        <f>ROUND(E109*P109,2)</f>
        <v>0</v>
      </c>
      <c r="R109" s="242" t="s">
        <v>171</v>
      </c>
      <c r="S109" s="242" t="s">
        <v>172</v>
      </c>
      <c r="T109" s="243" t="s">
        <v>173</v>
      </c>
      <c r="U109" s="220">
        <v>0.41</v>
      </c>
      <c r="V109" s="220">
        <f>ROUND(E109*U109,2)</f>
        <v>32.799999999999997</v>
      </c>
      <c r="W109" s="220"/>
      <c r="X109" s="220" t="s">
        <v>174</v>
      </c>
      <c r="Y109" s="220" t="s">
        <v>175</v>
      </c>
      <c r="Z109" s="210"/>
      <c r="AA109" s="210"/>
      <c r="AB109" s="210"/>
      <c r="AC109" s="210"/>
      <c r="AD109" s="210"/>
      <c r="AE109" s="210"/>
      <c r="AF109" s="210"/>
      <c r="AG109" s="210" t="s">
        <v>176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AZ109" s="210"/>
      <c r="BA109" s="210"/>
      <c r="BB109" s="210"/>
      <c r="BC109" s="210"/>
      <c r="BD109" s="210"/>
      <c r="BE109" s="210"/>
      <c r="BF109" s="210"/>
      <c r="BG109" s="210"/>
      <c r="BH109" s="210"/>
    </row>
    <row r="110" spans="1:60" outlineLevel="1" x14ac:dyDescent="0.2">
      <c r="A110" s="237">
        <v>62</v>
      </c>
      <c r="B110" s="238" t="s">
        <v>337</v>
      </c>
      <c r="C110" s="248" t="s">
        <v>338</v>
      </c>
      <c r="D110" s="239" t="s">
        <v>181</v>
      </c>
      <c r="E110" s="240">
        <v>264</v>
      </c>
      <c r="F110" s="241"/>
      <c r="G110" s="242">
        <f>ROUND(E110*F110,2)</f>
        <v>0</v>
      </c>
      <c r="H110" s="241"/>
      <c r="I110" s="242">
        <f>ROUND(E110*H110,2)</f>
        <v>0</v>
      </c>
      <c r="J110" s="241"/>
      <c r="K110" s="242">
        <f>ROUND(E110*J110,2)</f>
        <v>0</v>
      </c>
      <c r="L110" s="242">
        <v>21</v>
      </c>
      <c r="M110" s="242">
        <f>G110*(1+L110/100)</f>
        <v>0</v>
      </c>
      <c r="N110" s="240">
        <v>0.13100000000000001</v>
      </c>
      <c r="O110" s="240">
        <f>ROUND(E110*N110,2)</f>
        <v>34.58</v>
      </c>
      <c r="P110" s="240">
        <v>0</v>
      </c>
      <c r="Q110" s="240">
        <f>ROUND(E110*P110,2)</f>
        <v>0</v>
      </c>
      <c r="R110" s="242" t="s">
        <v>258</v>
      </c>
      <c r="S110" s="242" t="s">
        <v>172</v>
      </c>
      <c r="T110" s="243" t="s">
        <v>173</v>
      </c>
      <c r="U110" s="220">
        <v>0</v>
      </c>
      <c r="V110" s="220">
        <f>ROUND(E110*U110,2)</f>
        <v>0</v>
      </c>
      <c r="W110" s="220"/>
      <c r="X110" s="220" t="s">
        <v>259</v>
      </c>
      <c r="Y110" s="220" t="s">
        <v>175</v>
      </c>
      <c r="Z110" s="210"/>
      <c r="AA110" s="210"/>
      <c r="AB110" s="210"/>
      <c r="AC110" s="210"/>
      <c r="AD110" s="210"/>
      <c r="AE110" s="210"/>
      <c r="AF110" s="210"/>
      <c r="AG110" s="210" t="s">
        <v>260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AZ110" s="210"/>
      <c r="BA110" s="210"/>
      <c r="BB110" s="210"/>
      <c r="BC110" s="210"/>
      <c r="BD110" s="210"/>
      <c r="BE110" s="210"/>
      <c r="BF110" s="210"/>
      <c r="BG110" s="210"/>
      <c r="BH110" s="210"/>
    </row>
    <row r="111" spans="1:60" ht="22.5" outlineLevel="1" x14ac:dyDescent="0.2">
      <c r="A111" s="237">
        <v>63</v>
      </c>
      <c r="B111" s="238" t="s">
        <v>339</v>
      </c>
      <c r="C111" s="248" t="s">
        <v>340</v>
      </c>
      <c r="D111" s="239" t="s">
        <v>181</v>
      </c>
      <c r="E111" s="240">
        <v>7.68</v>
      </c>
      <c r="F111" s="241"/>
      <c r="G111" s="242">
        <f>ROUND(E111*F111,2)</f>
        <v>0</v>
      </c>
      <c r="H111" s="241"/>
      <c r="I111" s="242">
        <f>ROUND(E111*H111,2)</f>
        <v>0</v>
      </c>
      <c r="J111" s="241"/>
      <c r="K111" s="242">
        <f>ROUND(E111*J111,2)</f>
        <v>0</v>
      </c>
      <c r="L111" s="242">
        <v>21</v>
      </c>
      <c r="M111" s="242">
        <f>G111*(1+L111/100)</f>
        <v>0</v>
      </c>
      <c r="N111" s="240">
        <v>0.13100000000000001</v>
      </c>
      <c r="O111" s="240">
        <f>ROUND(E111*N111,2)</f>
        <v>1.01</v>
      </c>
      <c r="P111" s="240">
        <v>0</v>
      </c>
      <c r="Q111" s="240">
        <f>ROUND(E111*P111,2)</f>
        <v>0</v>
      </c>
      <c r="R111" s="242" t="s">
        <v>258</v>
      </c>
      <c r="S111" s="242" t="s">
        <v>172</v>
      </c>
      <c r="T111" s="243" t="s">
        <v>173</v>
      </c>
      <c r="U111" s="220">
        <v>0</v>
      </c>
      <c r="V111" s="220">
        <f>ROUND(E111*U111,2)</f>
        <v>0</v>
      </c>
      <c r="W111" s="220"/>
      <c r="X111" s="220" t="s">
        <v>259</v>
      </c>
      <c r="Y111" s="220" t="s">
        <v>175</v>
      </c>
      <c r="Z111" s="210"/>
      <c r="AA111" s="210"/>
      <c r="AB111" s="210"/>
      <c r="AC111" s="210"/>
      <c r="AD111" s="210"/>
      <c r="AE111" s="210"/>
      <c r="AF111" s="210"/>
      <c r="AG111" s="210" t="s">
        <v>260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AZ111" s="210"/>
      <c r="BA111" s="210"/>
      <c r="BB111" s="210"/>
      <c r="BC111" s="210"/>
      <c r="BD111" s="210"/>
      <c r="BE111" s="210"/>
      <c r="BF111" s="210"/>
      <c r="BG111" s="210"/>
      <c r="BH111" s="210"/>
    </row>
    <row r="112" spans="1:60" x14ac:dyDescent="0.2">
      <c r="A112" s="222" t="s">
        <v>166</v>
      </c>
      <c r="B112" s="223" t="s">
        <v>121</v>
      </c>
      <c r="C112" s="245" t="s">
        <v>122</v>
      </c>
      <c r="D112" s="224"/>
      <c r="E112" s="225"/>
      <c r="F112" s="226"/>
      <c r="G112" s="226">
        <f>SUMIF(AG113:AG124,"&lt;&gt;NOR",G113:G124)</f>
        <v>0</v>
      </c>
      <c r="H112" s="226"/>
      <c r="I112" s="226">
        <f>SUM(I113:I124)</f>
        <v>0</v>
      </c>
      <c r="J112" s="226"/>
      <c r="K112" s="226">
        <f>SUM(K113:K124)</f>
        <v>0</v>
      </c>
      <c r="L112" s="226"/>
      <c r="M112" s="226">
        <f>SUM(M113:M124)</f>
        <v>0</v>
      </c>
      <c r="N112" s="225"/>
      <c r="O112" s="225">
        <f>SUM(O113:O124)</f>
        <v>91.7</v>
      </c>
      <c r="P112" s="225"/>
      <c r="Q112" s="225">
        <f>SUM(Q113:Q124)</f>
        <v>0</v>
      </c>
      <c r="R112" s="226"/>
      <c r="S112" s="226"/>
      <c r="T112" s="227"/>
      <c r="U112" s="221"/>
      <c r="V112" s="221">
        <f>SUM(V113:V124)</f>
        <v>77.610000000000014</v>
      </c>
      <c r="W112" s="221"/>
      <c r="X112" s="221"/>
      <c r="Y112" s="221"/>
      <c r="AG112" t="s">
        <v>167</v>
      </c>
    </row>
    <row r="113" spans="1:60" ht="22.5" outlineLevel="1" x14ac:dyDescent="0.2">
      <c r="A113" s="229">
        <v>64</v>
      </c>
      <c r="B113" s="230" t="s">
        <v>341</v>
      </c>
      <c r="C113" s="246" t="s">
        <v>342</v>
      </c>
      <c r="D113" s="231" t="s">
        <v>170</v>
      </c>
      <c r="E113" s="232">
        <v>175.12</v>
      </c>
      <c r="F113" s="233"/>
      <c r="G113" s="234">
        <f>ROUND(E113*F113,2)</f>
        <v>0</v>
      </c>
      <c r="H113" s="233"/>
      <c r="I113" s="234">
        <f>ROUND(E113*H113,2)</f>
        <v>0</v>
      </c>
      <c r="J113" s="233"/>
      <c r="K113" s="234">
        <f>ROUND(E113*J113,2)</f>
        <v>0</v>
      </c>
      <c r="L113" s="234">
        <v>21</v>
      </c>
      <c r="M113" s="234">
        <f>G113*(1+L113/100)</f>
        <v>0</v>
      </c>
      <c r="N113" s="232">
        <v>0.188</v>
      </c>
      <c r="O113" s="232">
        <f>ROUND(E113*N113,2)</f>
        <v>32.92</v>
      </c>
      <c r="P113" s="232">
        <v>0</v>
      </c>
      <c r="Q113" s="232">
        <f>ROUND(E113*P113,2)</f>
        <v>0</v>
      </c>
      <c r="R113" s="234" t="s">
        <v>171</v>
      </c>
      <c r="S113" s="234" t="s">
        <v>172</v>
      </c>
      <c r="T113" s="235" t="s">
        <v>173</v>
      </c>
      <c r="U113" s="220">
        <v>0.27200000000000002</v>
      </c>
      <c r="V113" s="220">
        <f>ROUND(E113*U113,2)</f>
        <v>47.63</v>
      </c>
      <c r="W113" s="220"/>
      <c r="X113" s="220" t="s">
        <v>174</v>
      </c>
      <c r="Y113" s="220" t="s">
        <v>175</v>
      </c>
      <c r="Z113" s="210"/>
      <c r="AA113" s="210"/>
      <c r="AB113" s="210"/>
      <c r="AC113" s="210"/>
      <c r="AD113" s="210"/>
      <c r="AE113" s="210"/>
      <c r="AF113" s="210"/>
      <c r="AG113" s="210" t="s">
        <v>176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</row>
    <row r="114" spans="1:60" outlineLevel="2" x14ac:dyDescent="0.2">
      <c r="A114" s="217"/>
      <c r="B114" s="218"/>
      <c r="C114" s="247" t="s">
        <v>343</v>
      </c>
      <c r="D114" s="236"/>
      <c r="E114" s="236"/>
      <c r="F114" s="236"/>
      <c r="G114" s="236"/>
      <c r="H114" s="220"/>
      <c r="I114" s="220"/>
      <c r="J114" s="220"/>
      <c r="K114" s="220"/>
      <c r="L114" s="220"/>
      <c r="M114" s="220"/>
      <c r="N114" s="219"/>
      <c r="O114" s="219"/>
      <c r="P114" s="219"/>
      <c r="Q114" s="219"/>
      <c r="R114" s="220"/>
      <c r="S114" s="220"/>
      <c r="T114" s="220"/>
      <c r="U114" s="220"/>
      <c r="V114" s="220"/>
      <c r="W114" s="220"/>
      <c r="X114" s="220"/>
      <c r="Y114" s="220"/>
      <c r="Z114" s="210"/>
      <c r="AA114" s="210"/>
      <c r="AB114" s="210"/>
      <c r="AC114" s="210"/>
      <c r="AD114" s="210"/>
      <c r="AE114" s="210"/>
      <c r="AF114" s="210"/>
      <c r="AG114" s="210" t="s">
        <v>178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AZ114" s="210"/>
      <c r="BA114" s="210"/>
      <c r="BB114" s="210"/>
      <c r="BC114" s="210"/>
      <c r="BD114" s="210"/>
      <c r="BE114" s="210"/>
      <c r="BF114" s="210"/>
      <c r="BG114" s="210"/>
      <c r="BH114" s="210"/>
    </row>
    <row r="115" spans="1:60" outlineLevel="1" x14ac:dyDescent="0.2">
      <c r="A115" s="229">
        <v>65</v>
      </c>
      <c r="B115" s="230" t="s">
        <v>344</v>
      </c>
      <c r="C115" s="246" t="s">
        <v>345</v>
      </c>
      <c r="D115" s="231" t="s">
        <v>170</v>
      </c>
      <c r="E115" s="232">
        <v>103</v>
      </c>
      <c r="F115" s="233"/>
      <c r="G115" s="234">
        <f>ROUND(E115*F115,2)</f>
        <v>0</v>
      </c>
      <c r="H115" s="233"/>
      <c r="I115" s="234">
        <f>ROUND(E115*H115,2)</f>
        <v>0</v>
      </c>
      <c r="J115" s="233"/>
      <c r="K115" s="234">
        <f>ROUND(E115*J115,2)</f>
        <v>0</v>
      </c>
      <c r="L115" s="234">
        <v>21</v>
      </c>
      <c r="M115" s="234">
        <f>G115*(1+L115/100)</f>
        <v>0</v>
      </c>
      <c r="N115" s="232">
        <v>0.1525</v>
      </c>
      <c r="O115" s="232">
        <f>ROUND(E115*N115,2)</f>
        <v>15.71</v>
      </c>
      <c r="P115" s="232">
        <v>0</v>
      </c>
      <c r="Q115" s="232">
        <f>ROUND(E115*P115,2)</f>
        <v>0</v>
      </c>
      <c r="R115" s="234" t="s">
        <v>171</v>
      </c>
      <c r="S115" s="234" t="s">
        <v>172</v>
      </c>
      <c r="T115" s="235" t="s">
        <v>173</v>
      </c>
      <c r="U115" s="220">
        <v>0.16200000000000001</v>
      </c>
      <c r="V115" s="220">
        <f>ROUND(E115*U115,2)</f>
        <v>16.690000000000001</v>
      </c>
      <c r="W115" s="220"/>
      <c r="X115" s="220" t="s">
        <v>174</v>
      </c>
      <c r="Y115" s="220" t="s">
        <v>175</v>
      </c>
      <c r="Z115" s="210"/>
      <c r="AA115" s="210"/>
      <c r="AB115" s="210"/>
      <c r="AC115" s="210"/>
      <c r="AD115" s="210"/>
      <c r="AE115" s="210"/>
      <c r="AF115" s="210"/>
      <c r="AG115" s="210" t="s">
        <v>176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AZ115" s="210"/>
      <c r="BA115" s="210"/>
      <c r="BB115" s="210"/>
      <c r="BC115" s="210"/>
      <c r="BD115" s="210"/>
      <c r="BE115" s="210"/>
      <c r="BF115" s="210"/>
      <c r="BG115" s="210"/>
      <c r="BH115" s="210"/>
    </row>
    <row r="116" spans="1:60" outlineLevel="2" x14ac:dyDescent="0.2">
      <c r="A116" s="217"/>
      <c r="B116" s="218"/>
      <c r="C116" s="247" t="s">
        <v>346</v>
      </c>
      <c r="D116" s="236"/>
      <c r="E116" s="236"/>
      <c r="F116" s="236"/>
      <c r="G116" s="236"/>
      <c r="H116" s="220"/>
      <c r="I116" s="220"/>
      <c r="J116" s="220"/>
      <c r="K116" s="220"/>
      <c r="L116" s="220"/>
      <c r="M116" s="220"/>
      <c r="N116" s="219"/>
      <c r="O116" s="219"/>
      <c r="P116" s="219"/>
      <c r="Q116" s="219"/>
      <c r="R116" s="220"/>
      <c r="S116" s="220"/>
      <c r="T116" s="220"/>
      <c r="U116" s="220"/>
      <c r="V116" s="220"/>
      <c r="W116" s="220"/>
      <c r="X116" s="220"/>
      <c r="Y116" s="220"/>
      <c r="Z116" s="210"/>
      <c r="AA116" s="210"/>
      <c r="AB116" s="210"/>
      <c r="AC116" s="210"/>
      <c r="AD116" s="210"/>
      <c r="AE116" s="210"/>
      <c r="AF116" s="210"/>
      <c r="AG116" s="210" t="s">
        <v>178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AZ116" s="210"/>
      <c r="BA116" s="210"/>
      <c r="BB116" s="210"/>
      <c r="BC116" s="210"/>
      <c r="BD116" s="210"/>
      <c r="BE116" s="210"/>
      <c r="BF116" s="210"/>
      <c r="BG116" s="210"/>
      <c r="BH116" s="210"/>
    </row>
    <row r="117" spans="1:60" outlineLevel="1" x14ac:dyDescent="0.2">
      <c r="A117" s="229">
        <v>66</v>
      </c>
      <c r="B117" s="230" t="s">
        <v>347</v>
      </c>
      <c r="C117" s="246" t="s">
        <v>348</v>
      </c>
      <c r="D117" s="231" t="s">
        <v>211</v>
      </c>
      <c r="E117" s="232">
        <v>9.2192000000000007</v>
      </c>
      <c r="F117" s="233"/>
      <c r="G117" s="234">
        <f>ROUND(E117*F117,2)</f>
        <v>0</v>
      </c>
      <c r="H117" s="233"/>
      <c r="I117" s="234">
        <f>ROUND(E117*H117,2)</f>
        <v>0</v>
      </c>
      <c r="J117" s="233"/>
      <c r="K117" s="234">
        <f>ROUND(E117*J117,2)</f>
        <v>0</v>
      </c>
      <c r="L117" s="234">
        <v>21</v>
      </c>
      <c r="M117" s="234">
        <f>G117*(1+L117/100)</f>
        <v>0</v>
      </c>
      <c r="N117" s="232">
        <v>2.5249999999999999</v>
      </c>
      <c r="O117" s="232">
        <f>ROUND(E117*N117,2)</f>
        <v>23.28</v>
      </c>
      <c r="P117" s="232">
        <v>0</v>
      </c>
      <c r="Q117" s="232">
        <f>ROUND(E117*P117,2)</f>
        <v>0</v>
      </c>
      <c r="R117" s="234" t="s">
        <v>171</v>
      </c>
      <c r="S117" s="234" t="s">
        <v>172</v>
      </c>
      <c r="T117" s="235" t="s">
        <v>173</v>
      </c>
      <c r="U117" s="220">
        <v>1.4419999999999999</v>
      </c>
      <c r="V117" s="220">
        <f>ROUND(E117*U117,2)</f>
        <v>13.29</v>
      </c>
      <c r="W117" s="220"/>
      <c r="X117" s="220" t="s">
        <v>174</v>
      </c>
      <c r="Y117" s="220" t="s">
        <v>175</v>
      </c>
      <c r="Z117" s="210"/>
      <c r="AA117" s="210"/>
      <c r="AB117" s="210"/>
      <c r="AC117" s="210"/>
      <c r="AD117" s="210"/>
      <c r="AE117" s="210"/>
      <c r="AF117" s="210"/>
      <c r="AG117" s="210" t="s">
        <v>176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AZ117" s="210"/>
      <c r="BA117" s="210"/>
      <c r="BB117" s="210"/>
      <c r="BC117" s="210"/>
      <c r="BD117" s="210"/>
      <c r="BE117" s="210"/>
      <c r="BF117" s="210"/>
      <c r="BG117" s="210"/>
      <c r="BH117" s="210"/>
    </row>
    <row r="118" spans="1:60" outlineLevel="2" x14ac:dyDescent="0.2">
      <c r="A118" s="217"/>
      <c r="B118" s="218"/>
      <c r="C118" s="247" t="s">
        <v>349</v>
      </c>
      <c r="D118" s="236"/>
      <c r="E118" s="236"/>
      <c r="F118" s="236"/>
      <c r="G118" s="236"/>
      <c r="H118" s="220"/>
      <c r="I118" s="220"/>
      <c r="J118" s="220"/>
      <c r="K118" s="220"/>
      <c r="L118" s="220"/>
      <c r="M118" s="220"/>
      <c r="N118" s="219"/>
      <c r="O118" s="219"/>
      <c r="P118" s="219"/>
      <c r="Q118" s="219"/>
      <c r="R118" s="220"/>
      <c r="S118" s="220"/>
      <c r="T118" s="220"/>
      <c r="U118" s="220"/>
      <c r="V118" s="220"/>
      <c r="W118" s="220"/>
      <c r="X118" s="220"/>
      <c r="Y118" s="220"/>
      <c r="Z118" s="210"/>
      <c r="AA118" s="210"/>
      <c r="AB118" s="210"/>
      <c r="AC118" s="210"/>
      <c r="AD118" s="210"/>
      <c r="AE118" s="210"/>
      <c r="AF118" s="210"/>
      <c r="AG118" s="210" t="s">
        <v>178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AZ118" s="210"/>
      <c r="BA118" s="210"/>
      <c r="BB118" s="210"/>
      <c r="BC118" s="210"/>
      <c r="BD118" s="210"/>
      <c r="BE118" s="210"/>
      <c r="BF118" s="210"/>
      <c r="BG118" s="210"/>
      <c r="BH118" s="210"/>
    </row>
    <row r="119" spans="1:60" ht="22.5" outlineLevel="1" x14ac:dyDescent="0.2">
      <c r="A119" s="237">
        <v>67</v>
      </c>
      <c r="B119" s="238" t="s">
        <v>350</v>
      </c>
      <c r="C119" s="248" t="s">
        <v>351</v>
      </c>
      <c r="D119" s="239" t="s">
        <v>208</v>
      </c>
      <c r="E119" s="240">
        <v>148</v>
      </c>
      <c r="F119" s="241"/>
      <c r="G119" s="242">
        <f>ROUND(E119*F119,2)</f>
        <v>0</v>
      </c>
      <c r="H119" s="241"/>
      <c r="I119" s="242">
        <f>ROUND(E119*H119,2)</f>
        <v>0</v>
      </c>
      <c r="J119" s="241"/>
      <c r="K119" s="242">
        <f>ROUND(E119*J119,2)</f>
        <v>0</v>
      </c>
      <c r="L119" s="242">
        <v>21</v>
      </c>
      <c r="M119" s="242">
        <f>G119*(1+L119/100)</f>
        <v>0</v>
      </c>
      <c r="N119" s="240">
        <v>8.5999999999999993E-2</v>
      </c>
      <c r="O119" s="240">
        <f>ROUND(E119*N119,2)</f>
        <v>12.73</v>
      </c>
      <c r="P119" s="240">
        <v>0</v>
      </c>
      <c r="Q119" s="240">
        <f>ROUND(E119*P119,2)</f>
        <v>0</v>
      </c>
      <c r="R119" s="242" t="s">
        <v>258</v>
      </c>
      <c r="S119" s="242" t="s">
        <v>172</v>
      </c>
      <c r="T119" s="243" t="s">
        <v>173</v>
      </c>
      <c r="U119" s="220">
        <v>0</v>
      </c>
      <c r="V119" s="220">
        <f>ROUND(E119*U119,2)</f>
        <v>0</v>
      </c>
      <c r="W119" s="220"/>
      <c r="X119" s="220" t="s">
        <v>259</v>
      </c>
      <c r="Y119" s="220" t="s">
        <v>175</v>
      </c>
      <c r="Z119" s="210"/>
      <c r="AA119" s="210"/>
      <c r="AB119" s="210"/>
      <c r="AC119" s="210"/>
      <c r="AD119" s="210"/>
      <c r="AE119" s="210"/>
      <c r="AF119" s="210"/>
      <c r="AG119" s="210" t="s">
        <v>260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AZ119" s="210"/>
      <c r="BA119" s="210"/>
      <c r="BB119" s="210"/>
      <c r="BC119" s="210"/>
      <c r="BD119" s="210"/>
      <c r="BE119" s="210"/>
      <c r="BF119" s="210"/>
      <c r="BG119" s="210"/>
      <c r="BH119" s="210"/>
    </row>
    <row r="120" spans="1:60" ht="22.5" outlineLevel="1" x14ac:dyDescent="0.2">
      <c r="A120" s="237">
        <v>68</v>
      </c>
      <c r="B120" s="238" t="s">
        <v>352</v>
      </c>
      <c r="C120" s="248" t="s">
        <v>353</v>
      </c>
      <c r="D120" s="239" t="s">
        <v>208</v>
      </c>
      <c r="E120" s="240">
        <v>4</v>
      </c>
      <c r="F120" s="241"/>
      <c r="G120" s="242">
        <f>ROUND(E120*F120,2)</f>
        <v>0</v>
      </c>
      <c r="H120" s="241"/>
      <c r="I120" s="242">
        <f>ROUND(E120*H120,2)</f>
        <v>0</v>
      </c>
      <c r="J120" s="241"/>
      <c r="K120" s="242">
        <f>ROUND(E120*J120,2)</f>
        <v>0</v>
      </c>
      <c r="L120" s="242">
        <v>21</v>
      </c>
      <c r="M120" s="242">
        <f>G120*(1+L120/100)</f>
        <v>0</v>
      </c>
      <c r="N120" s="240">
        <v>5.8500000000000003E-2</v>
      </c>
      <c r="O120" s="240">
        <f>ROUND(E120*N120,2)</f>
        <v>0.23</v>
      </c>
      <c r="P120" s="240">
        <v>0</v>
      </c>
      <c r="Q120" s="240">
        <f>ROUND(E120*P120,2)</f>
        <v>0</v>
      </c>
      <c r="R120" s="242" t="s">
        <v>258</v>
      </c>
      <c r="S120" s="242" t="s">
        <v>172</v>
      </c>
      <c r="T120" s="243" t="s">
        <v>173</v>
      </c>
      <c r="U120" s="220">
        <v>0</v>
      </c>
      <c r="V120" s="220">
        <f>ROUND(E120*U120,2)</f>
        <v>0</v>
      </c>
      <c r="W120" s="220"/>
      <c r="X120" s="220" t="s">
        <v>259</v>
      </c>
      <c r="Y120" s="220" t="s">
        <v>175</v>
      </c>
      <c r="Z120" s="210"/>
      <c r="AA120" s="210"/>
      <c r="AB120" s="210"/>
      <c r="AC120" s="210"/>
      <c r="AD120" s="210"/>
      <c r="AE120" s="210"/>
      <c r="AF120" s="210"/>
      <c r="AG120" s="210" t="s">
        <v>260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AZ120" s="210"/>
      <c r="BA120" s="210"/>
      <c r="BB120" s="210"/>
      <c r="BC120" s="210"/>
      <c r="BD120" s="210"/>
      <c r="BE120" s="210"/>
      <c r="BF120" s="210"/>
      <c r="BG120" s="210"/>
      <c r="BH120" s="210"/>
    </row>
    <row r="121" spans="1:60" outlineLevel="1" x14ac:dyDescent="0.2">
      <c r="A121" s="237">
        <v>69</v>
      </c>
      <c r="B121" s="238" t="s">
        <v>354</v>
      </c>
      <c r="C121" s="248" t="s">
        <v>355</v>
      </c>
      <c r="D121" s="239" t="s">
        <v>208</v>
      </c>
      <c r="E121" s="240">
        <v>63</v>
      </c>
      <c r="F121" s="241"/>
      <c r="G121" s="242">
        <f>ROUND(E121*F121,2)</f>
        <v>0</v>
      </c>
      <c r="H121" s="241"/>
      <c r="I121" s="242">
        <f>ROUND(E121*H121,2)</f>
        <v>0</v>
      </c>
      <c r="J121" s="241"/>
      <c r="K121" s="242">
        <f>ROUND(E121*J121,2)</f>
        <v>0</v>
      </c>
      <c r="L121" s="242">
        <v>21</v>
      </c>
      <c r="M121" s="242">
        <f>G121*(1+L121/100)</f>
        <v>0</v>
      </c>
      <c r="N121" s="240">
        <v>5.3499999999999999E-2</v>
      </c>
      <c r="O121" s="240">
        <f>ROUND(E121*N121,2)</f>
        <v>3.37</v>
      </c>
      <c r="P121" s="240">
        <v>0</v>
      </c>
      <c r="Q121" s="240">
        <f>ROUND(E121*P121,2)</f>
        <v>0</v>
      </c>
      <c r="R121" s="242"/>
      <c r="S121" s="242" t="s">
        <v>202</v>
      </c>
      <c r="T121" s="243" t="s">
        <v>203</v>
      </c>
      <c r="U121" s="220">
        <v>0</v>
      </c>
      <c r="V121" s="220">
        <f>ROUND(E121*U121,2)</f>
        <v>0</v>
      </c>
      <c r="W121" s="220"/>
      <c r="X121" s="220" t="s">
        <v>259</v>
      </c>
      <c r="Y121" s="220" t="s">
        <v>175</v>
      </c>
      <c r="Z121" s="210"/>
      <c r="AA121" s="210"/>
      <c r="AB121" s="210"/>
      <c r="AC121" s="210"/>
      <c r="AD121" s="210"/>
      <c r="AE121" s="210"/>
      <c r="AF121" s="210"/>
      <c r="AG121" s="210" t="s">
        <v>260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AZ121" s="210"/>
      <c r="BA121" s="210"/>
      <c r="BB121" s="210"/>
      <c r="BC121" s="210"/>
      <c r="BD121" s="210"/>
      <c r="BE121" s="210"/>
      <c r="BF121" s="210"/>
      <c r="BG121" s="210"/>
      <c r="BH121" s="210"/>
    </row>
    <row r="122" spans="1:60" outlineLevel="1" x14ac:dyDescent="0.2">
      <c r="A122" s="237">
        <v>70</v>
      </c>
      <c r="B122" s="238" t="s">
        <v>356</v>
      </c>
      <c r="C122" s="248" t="s">
        <v>357</v>
      </c>
      <c r="D122" s="239" t="s">
        <v>208</v>
      </c>
      <c r="E122" s="240">
        <v>5</v>
      </c>
      <c r="F122" s="241"/>
      <c r="G122" s="242">
        <f>ROUND(E122*F122,2)</f>
        <v>0</v>
      </c>
      <c r="H122" s="241"/>
      <c r="I122" s="242">
        <f>ROUND(E122*H122,2)</f>
        <v>0</v>
      </c>
      <c r="J122" s="241"/>
      <c r="K122" s="242">
        <f>ROUND(E122*J122,2)</f>
        <v>0</v>
      </c>
      <c r="L122" s="242">
        <v>21</v>
      </c>
      <c r="M122" s="242">
        <f>G122*(1+L122/100)</f>
        <v>0</v>
      </c>
      <c r="N122" s="240">
        <v>7.0000000000000007E-2</v>
      </c>
      <c r="O122" s="240">
        <f>ROUND(E122*N122,2)</f>
        <v>0.35</v>
      </c>
      <c r="P122" s="240">
        <v>0</v>
      </c>
      <c r="Q122" s="240">
        <f>ROUND(E122*P122,2)</f>
        <v>0</v>
      </c>
      <c r="R122" s="242"/>
      <c r="S122" s="242" t="s">
        <v>202</v>
      </c>
      <c r="T122" s="243" t="s">
        <v>203</v>
      </c>
      <c r="U122" s="220">
        <v>0</v>
      </c>
      <c r="V122" s="220">
        <f>ROUND(E122*U122,2)</f>
        <v>0</v>
      </c>
      <c r="W122" s="220"/>
      <c r="X122" s="220" t="s">
        <v>259</v>
      </c>
      <c r="Y122" s="220" t="s">
        <v>175</v>
      </c>
      <c r="Z122" s="210"/>
      <c r="AA122" s="210"/>
      <c r="AB122" s="210"/>
      <c r="AC122" s="210"/>
      <c r="AD122" s="210"/>
      <c r="AE122" s="210"/>
      <c r="AF122" s="210"/>
      <c r="AG122" s="210" t="s">
        <v>260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AZ122" s="210"/>
      <c r="BA122" s="210"/>
      <c r="BB122" s="210"/>
      <c r="BC122" s="210"/>
      <c r="BD122" s="210"/>
      <c r="BE122" s="210"/>
      <c r="BF122" s="210"/>
      <c r="BG122" s="210"/>
      <c r="BH122" s="210"/>
    </row>
    <row r="123" spans="1:60" outlineLevel="1" x14ac:dyDescent="0.2">
      <c r="A123" s="237">
        <v>71</v>
      </c>
      <c r="B123" s="238" t="s">
        <v>358</v>
      </c>
      <c r="C123" s="248" t="s">
        <v>359</v>
      </c>
      <c r="D123" s="239" t="s">
        <v>208</v>
      </c>
      <c r="E123" s="240">
        <v>5</v>
      </c>
      <c r="F123" s="241"/>
      <c r="G123" s="242">
        <f>ROUND(E123*F123,2)</f>
        <v>0</v>
      </c>
      <c r="H123" s="241"/>
      <c r="I123" s="242">
        <f>ROUND(E123*H123,2)</f>
        <v>0</v>
      </c>
      <c r="J123" s="241"/>
      <c r="K123" s="242">
        <f>ROUND(E123*J123,2)</f>
        <v>0</v>
      </c>
      <c r="L123" s="242">
        <v>21</v>
      </c>
      <c r="M123" s="242">
        <f>G123*(1+L123/100)</f>
        <v>0</v>
      </c>
      <c r="N123" s="240">
        <v>7.0000000000000007E-2</v>
      </c>
      <c r="O123" s="240">
        <f>ROUND(E123*N123,2)</f>
        <v>0.35</v>
      </c>
      <c r="P123" s="240">
        <v>0</v>
      </c>
      <c r="Q123" s="240">
        <f>ROUND(E123*P123,2)</f>
        <v>0</v>
      </c>
      <c r="R123" s="242"/>
      <c r="S123" s="242" t="s">
        <v>202</v>
      </c>
      <c r="T123" s="243" t="s">
        <v>203</v>
      </c>
      <c r="U123" s="220">
        <v>0</v>
      </c>
      <c r="V123" s="220">
        <f>ROUND(E123*U123,2)</f>
        <v>0</v>
      </c>
      <c r="W123" s="220"/>
      <c r="X123" s="220" t="s">
        <v>259</v>
      </c>
      <c r="Y123" s="220" t="s">
        <v>175</v>
      </c>
      <c r="Z123" s="210"/>
      <c r="AA123" s="210"/>
      <c r="AB123" s="210"/>
      <c r="AC123" s="210"/>
      <c r="AD123" s="210"/>
      <c r="AE123" s="210"/>
      <c r="AF123" s="210"/>
      <c r="AG123" s="210" t="s">
        <v>260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AZ123" s="210"/>
      <c r="BA123" s="210"/>
      <c r="BB123" s="210"/>
      <c r="BC123" s="210"/>
      <c r="BD123" s="210"/>
      <c r="BE123" s="210"/>
      <c r="BF123" s="210"/>
      <c r="BG123" s="210"/>
      <c r="BH123" s="210"/>
    </row>
    <row r="124" spans="1:60" ht="22.5" outlineLevel="1" x14ac:dyDescent="0.2">
      <c r="A124" s="237">
        <v>72</v>
      </c>
      <c r="B124" s="238" t="s">
        <v>360</v>
      </c>
      <c r="C124" s="248" t="s">
        <v>361</v>
      </c>
      <c r="D124" s="239" t="s">
        <v>208</v>
      </c>
      <c r="E124" s="240">
        <v>106</v>
      </c>
      <c r="F124" s="241"/>
      <c r="G124" s="242">
        <f>ROUND(E124*F124,2)</f>
        <v>0</v>
      </c>
      <c r="H124" s="241"/>
      <c r="I124" s="242">
        <f>ROUND(E124*H124,2)</f>
        <v>0</v>
      </c>
      <c r="J124" s="241"/>
      <c r="K124" s="242">
        <f>ROUND(E124*J124,2)</f>
        <v>0</v>
      </c>
      <c r="L124" s="242">
        <v>21</v>
      </c>
      <c r="M124" s="242">
        <f>G124*(1+L124/100)</f>
        <v>0</v>
      </c>
      <c r="N124" s="240">
        <v>2.5999999999999999E-2</v>
      </c>
      <c r="O124" s="240">
        <f>ROUND(E124*N124,2)</f>
        <v>2.76</v>
      </c>
      <c r="P124" s="240">
        <v>0</v>
      </c>
      <c r="Q124" s="240">
        <f>ROUND(E124*P124,2)</f>
        <v>0</v>
      </c>
      <c r="R124" s="242" t="s">
        <v>258</v>
      </c>
      <c r="S124" s="242" t="s">
        <v>172</v>
      </c>
      <c r="T124" s="243" t="s">
        <v>173</v>
      </c>
      <c r="U124" s="220">
        <v>0</v>
      </c>
      <c r="V124" s="220">
        <f>ROUND(E124*U124,2)</f>
        <v>0</v>
      </c>
      <c r="W124" s="220"/>
      <c r="X124" s="220" t="s">
        <v>259</v>
      </c>
      <c r="Y124" s="220" t="s">
        <v>175</v>
      </c>
      <c r="Z124" s="210"/>
      <c r="AA124" s="210"/>
      <c r="AB124" s="210"/>
      <c r="AC124" s="210"/>
      <c r="AD124" s="210"/>
      <c r="AE124" s="210"/>
      <c r="AF124" s="210"/>
      <c r="AG124" s="210" t="s">
        <v>260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AZ124" s="210"/>
      <c r="BA124" s="210"/>
      <c r="BB124" s="210"/>
      <c r="BC124" s="210"/>
      <c r="BD124" s="210"/>
      <c r="BE124" s="210"/>
      <c r="BF124" s="210"/>
      <c r="BG124" s="210"/>
      <c r="BH124" s="210"/>
    </row>
    <row r="125" spans="1:60" x14ac:dyDescent="0.2">
      <c r="A125" s="222" t="s">
        <v>166</v>
      </c>
      <c r="B125" s="223" t="s">
        <v>123</v>
      </c>
      <c r="C125" s="245" t="s">
        <v>124</v>
      </c>
      <c r="D125" s="224"/>
      <c r="E125" s="225"/>
      <c r="F125" s="226"/>
      <c r="G125" s="226">
        <f>SUMIF(AG126:AG130,"&lt;&gt;NOR",G126:G130)</f>
        <v>0</v>
      </c>
      <c r="H125" s="226"/>
      <c r="I125" s="226">
        <f>SUM(I126:I130)</f>
        <v>0</v>
      </c>
      <c r="J125" s="226"/>
      <c r="K125" s="226">
        <f>SUM(K126:K130)</f>
        <v>0</v>
      </c>
      <c r="L125" s="226"/>
      <c r="M125" s="226">
        <f>SUM(M126:M130)</f>
        <v>0</v>
      </c>
      <c r="N125" s="225"/>
      <c r="O125" s="225">
        <f>SUM(O126:O130)</f>
        <v>0</v>
      </c>
      <c r="P125" s="225"/>
      <c r="Q125" s="225">
        <f>SUM(Q126:Q130)</f>
        <v>10.85</v>
      </c>
      <c r="R125" s="226"/>
      <c r="S125" s="226"/>
      <c r="T125" s="227"/>
      <c r="U125" s="221"/>
      <c r="V125" s="221">
        <f>SUM(V126:V130)</f>
        <v>45.3</v>
      </c>
      <c r="W125" s="221"/>
      <c r="X125" s="221"/>
      <c r="Y125" s="221"/>
      <c r="AG125" t="s">
        <v>167</v>
      </c>
    </row>
    <row r="126" spans="1:60" outlineLevel="1" x14ac:dyDescent="0.2">
      <c r="A126" s="229">
        <v>73</v>
      </c>
      <c r="B126" s="230" t="s">
        <v>362</v>
      </c>
      <c r="C126" s="246" t="s">
        <v>363</v>
      </c>
      <c r="D126" s="231" t="s">
        <v>211</v>
      </c>
      <c r="E126" s="232">
        <v>1.518</v>
      </c>
      <c r="F126" s="233"/>
      <c r="G126" s="234">
        <f>ROUND(E126*F126,2)</f>
        <v>0</v>
      </c>
      <c r="H126" s="233"/>
      <c r="I126" s="234">
        <f>ROUND(E126*H126,2)</f>
        <v>0</v>
      </c>
      <c r="J126" s="233"/>
      <c r="K126" s="234">
        <f>ROUND(E126*J126,2)</f>
        <v>0</v>
      </c>
      <c r="L126" s="234">
        <v>21</v>
      </c>
      <c r="M126" s="234">
        <f>G126*(1+L126/100)</f>
        <v>0</v>
      </c>
      <c r="N126" s="232">
        <v>1.47E-3</v>
      </c>
      <c r="O126" s="232">
        <f>ROUND(E126*N126,2)</f>
        <v>0</v>
      </c>
      <c r="P126" s="232">
        <v>2.4</v>
      </c>
      <c r="Q126" s="232">
        <f>ROUND(E126*P126,2)</f>
        <v>3.64</v>
      </c>
      <c r="R126" s="234" t="s">
        <v>364</v>
      </c>
      <c r="S126" s="234" t="s">
        <v>172</v>
      </c>
      <c r="T126" s="235" t="s">
        <v>173</v>
      </c>
      <c r="U126" s="220">
        <v>8.5</v>
      </c>
      <c r="V126" s="220">
        <f>ROUND(E126*U126,2)</f>
        <v>12.9</v>
      </c>
      <c r="W126" s="220"/>
      <c r="X126" s="220" t="s">
        <v>174</v>
      </c>
      <c r="Y126" s="220" t="s">
        <v>175</v>
      </c>
      <c r="Z126" s="210"/>
      <c r="AA126" s="210"/>
      <c r="AB126" s="210"/>
      <c r="AC126" s="210"/>
      <c r="AD126" s="210"/>
      <c r="AE126" s="210"/>
      <c r="AF126" s="210"/>
      <c r="AG126" s="210" t="s">
        <v>176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AZ126" s="210"/>
      <c r="BA126" s="210"/>
      <c r="BB126" s="210"/>
      <c r="BC126" s="210"/>
      <c r="BD126" s="210"/>
      <c r="BE126" s="210"/>
      <c r="BF126" s="210"/>
      <c r="BG126" s="210"/>
      <c r="BH126" s="210"/>
    </row>
    <row r="127" spans="1:60" ht="22.5" outlineLevel="2" x14ac:dyDescent="0.2">
      <c r="A127" s="217"/>
      <c r="B127" s="218"/>
      <c r="C127" s="247" t="s">
        <v>365</v>
      </c>
      <c r="D127" s="236"/>
      <c r="E127" s="236"/>
      <c r="F127" s="236"/>
      <c r="G127" s="236"/>
      <c r="H127" s="220"/>
      <c r="I127" s="220"/>
      <c r="J127" s="220"/>
      <c r="K127" s="220"/>
      <c r="L127" s="220"/>
      <c r="M127" s="220"/>
      <c r="N127" s="219"/>
      <c r="O127" s="219"/>
      <c r="P127" s="219"/>
      <c r="Q127" s="219"/>
      <c r="R127" s="220"/>
      <c r="S127" s="220"/>
      <c r="T127" s="220"/>
      <c r="U127" s="220"/>
      <c r="V127" s="220"/>
      <c r="W127" s="220"/>
      <c r="X127" s="220"/>
      <c r="Y127" s="220"/>
      <c r="Z127" s="210"/>
      <c r="AA127" s="210"/>
      <c r="AB127" s="210"/>
      <c r="AC127" s="210"/>
      <c r="AD127" s="210"/>
      <c r="AE127" s="210"/>
      <c r="AF127" s="210"/>
      <c r="AG127" s="210" t="s">
        <v>178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AZ127" s="210"/>
      <c r="BA127" s="244" t="str">
        <f>C127</f>
        <v>nebo vybourání otvorů průřezové plochy přes 4 m2 ve zdivu železobetonovém, včetně pomocného lešení o výšce podlahy do 1900 mm a pro zatížení do 1,5 kPa  (150 kg/m2),</v>
      </c>
      <c r="BB127" s="210"/>
      <c r="BC127" s="210"/>
      <c r="BD127" s="210"/>
      <c r="BE127" s="210"/>
      <c r="BF127" s="210"/>
      <c r="BG127" s="210"/>
      <c r="BH127" s="210"/>
    </row>
    <row r="128" spans="1:60" outlineLevel="1" x14ac:dyDescent="0.2">
      <c r="A128" s="229">
        <v>74</v>
      </c>
      <c r="B128" s="230" t="s">
        <v>366</v>
      </c>
      <c r="C128" s="246" t="s">
        <v>367</v>
      </c>
      <c r="D128" s="231" t="s">
        <v>211</v>
      </c>
      <c r="E128" s="232">
        <v>3.48</v>
      </c>
      <c r="F128" s="233"/>
      <c r="G128" s="234">
        <f>ROUND(E128*F128,2)</f>
        <v>0</v>
      </c>
      <c r="H128" s="233"/>
      <c r="I128" s="234">
        <f>ROUND(E128*H128,2)</f>
        <v>0</v>
      </c>
      <c r="J128" s="233"/>
      <c r="K128" s="234">
        <f>ROUND(E128*J128,2)</f>
        <v>0</v>
      </c>
      <c r="L128" s="234">
        <v>21</v>
      </c>
      <c r="M128" s="234">
        <f>G128*(1+L128/100)</f>
        <v>0</v>
      </c>
      <c r="N128" s="232">
        <v>0</v>
      </c>
      <c r="O128" s="232">
        <f>ROUND(E128*N128,2)</f>
        <v>0</v>
      </c>
      <c r="P128" s="232">
        <v>2</v>
      </c>
      <c r="Q128" s="232">
        <f>ROUND(E128*P128,2)</f>
        <v>6.96</v>
      </c>
      <c r="R128" s="234" t="s">
        <v>364</v>
      </c>
      <c r="S128" s="234" t="s">
        <v>172</v>
      </c>
      <c r="T128" s="235" t="s">
        <v>173</v>
      </c>
      <c r="U128" s="220">
        <v>6.4359999999999999</v>
      </c>
      <c r="V128" s="220">
        <f>ROUND(E128*U128,2)</f>
        <v>22.4</v>
      </c>
      <c r="W128" s="220"/>
      <c r="X128" s="220" t="s">
        <v>174</v>
      </c>
      <c r="Y128" s="220" t="s">
        <v>175</v>
      </c>
      <c r="Z128" s="210"/>
      <c r="AA128" s="210"/>
      <c r="AB128" s="210"/>
      <c r="AC128" s="210"/>
      <c r="AD128" s="210"/>
      <c r="AE128" s="210"/>
      <c r="AF128" s="210"/>
      <c r="AG128" s="210" t="s">
        <v>176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AZ128" s="210"/>
      <c r="BA128" s="210"/>
      <c r="BB128" s="210"/>
      <c r="BC128" s="210"/>
      <c r="BD128" s="210"/>
      <c r="BE128" s="210"/>
      <c r="BF128" s="210"/>
      <c r="BG128" s="210"/>
      <c r="BH128" s="210"/>
    </row>
    <row r="129" spans="1:60" outlineLevel="2" x14ac:dyDescent="0.2">
      <c r="A129" s="217"/>
      <c r="B129" s="218"/>
      <c r="C129" s="247" t="s">
        <v>368</v>
      </c>
      <c r="D129" s="236"/>
      <c r="E129" s="236"/>
      <c r="F129" s="236"/>
      <c r="G129" s="236"/>
      <c r="H129" s="220"/>
      <c r="I129" s="220"/>
      <c r="J129" s="220"/>
      <c r="K129" s="220"/>
      <c r="L129" s="220"/>
      <c r="M129" s="220"/>
      <c r="N129" s="219"/>
      <c r="O129" s="219"/>
      <c r="P129" s="219"/>
      <c r="Q129" s="219"/>
      <c r="R129" s="220"/>
      <c r="S129" s="220"/>
      <c r="T129" s="220"/>
      <c r="U129" s="220"/>
      <c r="V129" s="220"/>
      <c r="W129" s="220"/>
      <c r="X129" s="220"/>
      <c r="Y129" s="220"/>
      <c r="Z129" s="210"/>
      <c r="AA129" s="210"/>
      <c r="AB129" s="210"/>
      <c r="AC129" s="210"/>
      <c r="AD129" s="210"/>
      <c r="AE129" s="210"/>
      <c r="AF129" s="210"/>
      <c r="AG129" s="210" t="s">
        <v>178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AZ129" s="210"/>
      <c r="BA129" s="210"/>
      <c r="BB129" s="210"/>
      <c r="BC129" s="210"/>
      <c r="BD129" s="210"/>
      <c r="BE129" s="210"/>
      <c r="BF129" s="210"/>
      <c r="BG129" s="210"/>
      <c r="BH129" s="210"/>
    </row>
    <row r="130" spans="1:60" outlineLevel="1" x14ac:dyDescent="0.2">
      <c r="A130" s="237">
        <v>75</v>
      </c>
      <c r="B130" s="238" t="s">
        <v>369</v>
      </c>
      <c r="C130" s="248" t="s">
        <v>370</v>
      </c>
      <c r="D130" s="239" t="s">
        <v>170</v>
      </c>
      <c r="E130" s="240">
        <v>25</v>
      </c>
      <c r="F130" s="241"/>
      <c r="G130" s="242">
        <f>ROUND(E130*F130,2)</f>
        <v>0</v>
      </c>
      <c r="H130" s="241"/>
      <c r="I130" s="242">
        <f>ROUND(E130*H130,2)</f>
        <v>0</v>
      </c>
      <c r="J130" s="241"/>
      <c r="K130" s="242">
        <f>ROUND(E130*J130,2)</f>
        <v>0</v>
      </c>
      <c r="L130" s="242">
        <v>21</v>
      </c>
      <c r="M130" s="242">
        <f>G130*(1+L130/100)</f>
        <v>0</v>
      </c>
      <c r="N130" s="240">
        <v>0</v>
      </c>
      <c r="O130" s="240">
        <f>ROUND(E130*N130,2)</f>
        <v>0</v>
      </c>
      <c r="P130" s="240">
        <v>0.01</v>
      </c>
      <c r="Q130" s="240">
        <f>ROUND(E130*P130,2)</f>
        <v>0.25</v>
      </c>
      <c r="R130" s="242" t="s">
        <v>295</v>
      </c>
      <c r="S130" s="242" t="s">
        <v>172</v>
      </c>
      <c r="T130" s="243" t="s">
        <v>173</v>
      </c>
      <c r="U130" s="220">
        <v>0.4</v>
      </c>
      <c r="V130" s="220">
        <f>ROUND(E130*U130,2)</f>
        <v>10</v>
      </c>
      <c r="W130" s="220"/>
      <c r="X130" s="220" t="s">
        <v>174</v>
      </c>
      <c r="Y130" s="220" t="s">
        <v>175</v>
      </c>
      <c r="Z130" s="210"/>
      <c r="AA130" s="210"/>
      <c r="AB130" s="210"/>
      <c r="AC130" s="210"/>
      <c r="AD130" s="210"/>
      <c r="AE130" s="210"/>
      <c r="AF130" s="210"/>
      <c r="AG130" s="210" t="s">
        <v>176</v>
      </c>
      <c r="AH130" s="210"/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AZ130" s="210"/>
      <c r="BA130" s="210"/>
      <c r="BB130" s="210"/>
      <c r="BC130" s="210"/>
      <c r="BD130" s="210"/>
      <c r="BE130" s="210"/>
      <c r="BF130" s="210"/>
      <c r="BG130" s="210"/>
      <c r="BH130" s="210"/>
    </row>
    <row r="131" spans="1:60" x14ac:dyDescent="0.2">
      <c r="A131" s="222" t="s">
        <v>166</v>
      </c>
      <c r="B131" s="223" t="s">
        <v>125</v>
      </c>
      <c r="C131" s="245" t="s">
        <v>126</v>
      </c>
      <c r="D131" s="224"/>
      <c r="E131" s="225"/>
      <c r="F131" s="226"/>
      <c r="G131" s="226">
        <f>SUMIF(AG132:AG133,"&lt;&gt;NOR",G132:G133)</f>
        <v>0</v>
      </c>
      <c r="H131" s="226"/>
      <c r="I131" s="226">
        <f>SUM(I132:I133)</f>
        <v>0</v>
      </c>
      <c r="J131" s="226"/>
      <c r="K131" s="226">
        <f>SUM(K132:K133)</f>
        <v>0</v>
      </c>
      <c r="L131" s="226"/>
      <c r="M131" s="226">
        <f>SUM(M132:M133)</f>
        <v>0</v>
      </c>
      <c r="N131" s="225"/>
      <c r="O131" s="225">
        <f>SUM(O132:O133)</f>
        <v>0</v>
      </c>
      <c r="P131" s="225"/>
      <c r="Q131" s="225">
        <f>SUM(Q132:Q133)</f>
        <v>0</v>
      </c>
      <c r="R131" s="226"/>
      <c r="S131" s="226"/>
      <c r="T131" s="227"/>
      <c r="U131" s="221"/>
      <c r="V131" s="221">
        <f>SUM(V132:V133)</f>
        <v>257.85000000000002</v>
      </c>
      <c r="W131" s="221"/>
      <c r="X131" s="221"/>
      <c r="Y131" s="221"/>
      <c r="AG131" t="s">
        <v>167</v>
      </c>
    </row>
    <row r="132" spans="1:60" outlineLevel="1" x14ac:dyDescent="0.2">
      <c r="A132" s="229">
        <v>76</v>
      </c>
      <c r="B132" s="230" t="s">
        <v>371</v>
      </c>
      <c r="C132" s="246" t="s">
        <v>372</v>
      </c>
      <c r="D132" s="231" t="s">
        <v>192</v>
      </c>
      <c r="E132" s="232">
        <v>661.14648999999997</v>
      </c>
      <c r="F132" s="233"/>
      <c r="G132" s="234">
        <f>ROUND(E132*F132,2)</f>
        <v>0</v>
      </c>
      <c r="H132" s="233"/>
      <c r="I132" s="234">
        <f>ROUND(E132*H132,2)</f>
        <v>0</v>
      </c>
      <c r="J132" s="233"/>
      <c r="K132" s="234">
        <f>ROUND(E132*J132,2)</f>
        <v>0</v>
      </c>
      <c r="L132" s="234">
        <v>21</v>
      </c>
      <c r="M132" s="234">
        <f>G132*(1+L132/100)</f>
        <v>0</v>
      </c>
      <c r="N132" s="232">
        <v>0</v>
      </c>
      <c r="O132" s="232">
        <f>ROUND(E132*N132,2)</f>
        <v>0</v>
      </c>
      <c r="P132" s="232">
        <v>0</v>
      </c>
      <c r="Q132" s="232">
        <f>ROUND(E132*P132,2)</f>
        <v>0</v>
      </c>
      <c r="R132" s="234" t="s">
        <v>171</v>
      </c>
      <c r="S132" s="234" t="s">
        <v>172</v>
      </c>
      <c r="T132" s="235" t="s">
        <v>173</v>
      </c>
      <c r="U132" s="220">
        <v>0.39</v>
      </c>
      <c r="V132" s="220">
        <f>ROUND(E132*U132,2)</f>
        <v>257.85000000000002</v>
      </c>
      <c r="W132" s="220"/>
      <c r="X132" s="220" t="s">
        <v>373</v>
      </c>
      <c r="Y132" s="220" t="s">
        <v>175</v>
      </c>
      <c r="Z132" s="210"/>
      <c r="AA132" s="210"/>
      <c r="AB132" s="210"/>
      <c r="AC132" s="210"/>
      <c r="AD132" s="210"/>
      <c r="AE132" s="210"/>
      <c r="AF132" s="210"/>
      <c r="AG132" s="210" t="s">
        <v>374</v>
      </c>
      <c r="AH132" s="210"/>
      <c r="AI132" s="210"/>
      <c r="AJ132" s="210"/>
      <c r="AK132" s="210"/>
      <c r="AL132" s="210"/>
      <c r="AM132" s="210"/>
      <c r="AN132" s="210"/>
      <c r="AO132" s="210"/>
      <c r="AP132" s="210"/>
      <c r="AQ132" s="210"/>
      <c r="AR132" s="210"/>
      <c r="AS132" s="210"/>
      <c r="AT132" s="210"/>
      <c r="AU132" s="210"/>
      <c r="AV132" s="210"/>
      <c r="AW132" s="210"/>
      <c r="AX132" s="210"/>
      <c r="AY132" s="210"/>
      <c r="AZ132" s="210"/>
      <c r="BA132" s="210"/>
      <c r="BB132" s="210"/>
      <c r="BC132" s="210"/>
      <c r="BD132" s="210"/>
      <c r="BE132" s="210"/>
      <c r="BF132" s="210"/>
      <c r="BG132" s="210"/>
      <c r="BH132" s="210"/>
    </row>
    <row r="133" spans="1:60" outlineLevel="2" x14ac:dyDescent="0.2">
      <c r="A133" s="217"/>
      <c r="B133" s="218"/>
      <c r="C133" s="247" t="s">
        <v>375</v>
      </c>
      <c r="D133" s="236"/>
      <c r="E133" s="236"/>
      <c r="F133" s="236"/>
      <c r="G133" s="236"/>
      <c r="H133" s="220"/>
      <c r="I133" s="220"/>
      <c r="J133" s="220"/>
      <c r="K133" s="220"/>
      <c r="L133" s="220"/>
      <c r="M133" s="220"/>
      <c r="N133" s="219"/>
      <c r="O133" s="219"/>
      <c r="P133" s="219"/>
      <c r="Q133" s="219"/>
      <c r="R133" s="220"/>
      <c r="S133" s="220"/>
      <c r="T133" s="220"/>
      <c r="U133" s="220"/>
      <c r="V133" s="220"/>
      <c r="W133" s="220"/>
      <c r="X133" s="220"/>
      <c r="Y133" s="220"/>
      <c r="Z133" s="210"/>
      <c r="AA133" s="210"/>
      <c r="AB133" s="210"/>
      <c r="AC133" s="210"/>
      <c r="AD133" s="210"/>
      <c r="AE133" s="210"/>
      <c r="AF133" s="210"/>
      <c r="AG133" s="210" t="s">
        <v>178</v>
      </c>
      <c r="AH133" s="210"/>
      <c r="AI133" s="210"/>
      <c r="AJ133" s="210"/>
      <c r="AK133" s="210"/>
      <c r="AL133" s="210"/>
      <c r="AM133" s="210"/>
      <c r="AN133" s="210"/>
      <c r="AO133" s="210"/>
      <c r="AP133" s="210"/>
      <c r="AQ133" s="210"/>
      <c r="AR133" s="210"/>
      <c r="AS133" s="210"/>
      <c r="AT133" s="210"/>
      <c r="AU133" s="210"/>
      <c r="AV133" s="210"/>
      <c r="AW133" s="210"/>
      <c r="AX133" s="210"/>
      <c r="AY133" s="210"/>
      <c r="AZ133" s="210"/>
      <c r="BA133" s="210"/>
      <c r="BB133" s="210"/>
      <c r="BC133" s="210"/>
      <c r="BD133" s="210"/>
      <c r="BE133" s="210"/>
      <c r="BF133" s="210"/>
      <c r="BG133" s="210"/>
      <c r="BH133" s="210"/>
    </row>
    <row r="134" spans="1:60" x14ac:dyDescent="0.2">
      <c r="A134" s="222" t="s">
        <v>166</v>
      </c>
      <c r="B134" s="223" t="s">
        <v>127</v>
      </c>
      <c r="C134" s="245" t="s">
        <v>128</v>
      </c>
      <c r="D134" s="224"/>
      <c r="E134" s="225"/>
      <c r="F134" s="226"/>
      <c r="G134" s="226">
        <f>SUMIF(AG135:AG140,"&lt;&gt;NOR",G135:G140)</f>
        <v>0</v>
      </c>
      <c r="H134" s="226"/>
      <c r="I134" s="226">
        <f>SUM(I135:I140)</f>
        <v>0</v>
      </c>
      <c r="J134" s="226"/>
      <c r="K134" s="226">
        <f>SUM(K135:K140)</f>
        <v>0</v>
      </c>
      <c r="L134" s="226"/>
      <c r="M134" s="226">
        <f>SUM(M135:M140)</f>
        <v>0</v>
      </c>
      <c r="N134" s="225"/>
      <c r="O134" s="225">
        <f>SUM(O135:O140)</f>
        <v>0.02</v>
      </c>
      <c r="P134" s="225"/>
      <c r="Q134" s="225">
        <f>SUM(Q135:Q140)</f>
        <v>0</v>
      </c>
      <c r="R134" s="226"/>
      <c r="S134" s="226"/>
      <c r="T134" s="227"/>
      <c r="U134" s="221"/>
      <c r="V134" s="221">
        <f>SUM(V135:V140)</f>
        <v>7.07</v>
      </c>
      <c r="W134" s="221"/>
      <c r="X134" s="221"/>
      <c r="Y134" s="221"/>
      <c r="AG134" t="s">
        <v>167</v>
      </c>
    </row>
    <row r="135" spans="1:60" outlineLevel="1" x14ac:dyDescent="0.2">
      <c r="A135" s="237">
        <v>77</v>
      </c>
      <c r="B135" s="238" t="s">
        <v>376</v>
      </c>
      <c r="C135" s="248" t="s">
        <v>377</v>
      </c>
      <c r="D135" s="239" t="s">
        <v>170</v>
      </c>
      <c r="E135" s="240">
        <v>25</v>
      </c>
      <c r="F135" s="241"/>
      <c r="G135" s="242">
        <f>ROUND(E135*F135,2)</f>
        <v>0</v>
      </c>
      <c r="H135" s="241"/>
      <c r="I135" s="242">
        <f>ROUND(E135*H135,2)</f>
        <v>0</v>
      </c>
      <c r="J135" s="241"/>
      <c r="K135" s="242">
        <f>ROUND(E135*J135,2)</f>
        <v>0</v>
      </c>
      <c r="L135" s="242">
        <v>21</v>
      </c>
      <c r="M135" s="242">
        <f>G135*(1+L135/100)</f>
        <v>0</v>
      </c>
      <c r="N135" s="240">
        <v>0</v>
      </c>
      <c r="O135" s="240">
        <f>ROUND(E135*N135,2)</f>
        <v>0</v>
      </c>
      <c r="P135" s="240">
        <v>0</v>
      </c>
      <c r="Q135" s="240">
        <f>ROUND(E135*P135,2)</f>
        <v>0</v>
      </c>
      <c r="R135" s="242" t="s">
        <v>378</v>
      </c>
      <c r="S135" s="242" t="s">
        <v>172</v>
      </c>
      <c r="T135" s="243" t="s">
        <v>173</v>
      </c>
      <c r="U135" s="220">
        <v>0.28000000000000003</v>
      </c>
      <c r="V135" s="220">
        <f>ROUND(E135*U135,2)</f>
        <v>7</v>
      </c>
      <c r="W135" s="220"/>
      <c r="X135" s="220" t="s">
        <v>174</v>
      </c>
      <c r="Y135" s="220" t="s">
        <v>175</v>
      </c>
      <c r="Z135" s="210"/>
      <c r="AA135" s="210"/>
      <c r="AB135" s="210"/>
      <c r="AC135" s="210"/>
      <c r="AD135" s="210"/>
      <c r="AE135" s="210"/>
      <c r="AF135" s="210"/>
      <c r="AG135" s="210" t="s">
        <v>176</v>
      </c>
      <c r="AH135" s="210"/>
      <c r="AI135" s="210"/>
      <c r="AJ135" s="210"/>
      <c r="AK135" s="210"/>
      <c r="AL135" s="210"/>
      <c r="AM135" s="210"/>
      <c r="AN135" s="210"/>
      <c r="AO135" s="210"/>
      <c r="AP135" s="210"/>
      <c r="AQ135" s="210"/>
      <c r="AR135" s="210"/>
      <c r="AS135" s="210"/>
      <c r="AT135" s="210"/>
      <c r="AU135" s="210"/>
      <c r="AV135" s="210"/>
      <c r="AW135" s="210"/>
      <c r="AX135" s="210"/>
      <c r="AY135" s="210"/>
      <c r="AZ135" s="210"/>
      <c r="BA135" s="210"/>
      <c r="BB135" s="210"/>
      <c r="BC135" s="210"/>
      <c r="BD135" s="210"/>
      <c r="BE135" s="210"/>
      <c r="BF135" s="210"/>
      <c r="BG135" s="210"/>
      <c r="BH135" s="210"/>
    </row>
    <row r="136" spans="1:60" outlineLevel="1" x14ac:dyDescent="0.2">
      <c r="A136" s="237">
        <v>78</v>
      </c>
      <c r="B136" s="238" t="s">
        <v>379</v>
      </c>
      <c r="C136" s="248" t="s">
        <v>380</v>
      </c>
      <c r="D136" s="239" t="s">
        <v>170</v>
      </c>
      <c r="E136" s="240">
        <v>78.75</v>
      </c>
      <c r="F136" s="241"/>
      <c r="G136" s="242">
        <f>ROUND(E136*F136,2)</f>
        <v>0</v>
      </c>
      <c r="H136" s="241"/>
      <c r="I136" s="242">
        <f>ROUND(E136*H136,2)</f>
        <v>0</v>
      </c>
      <c r="J136" s="241"/>
      <c r="K136" s="242">
        <f>ROUND(E136*J136,2)</f>
        <v>0</v>
      </c>
      <c r="L136" s="242">
        <v>21</v>
      </c>
      <c r="M136" s="242">
        <f>G136*(1+L136/100)</f>
        <v>0</v>
      </c>
      <c r="N136" s="240">
        <v>0</v>
      </c>
      <c r="O136" s="240">
        <f>ROUND(E136*N136,2)</f>
        <v>0</v>
      </c>
      <c r="P136" s="240">
        <v>0</v>
      </c>
      <c r="Q136" s="240">
        <f>ROUND(E136*P136,2)</f>
        <v>0</v>
      </c>
      <c r="R136" s="242" t="s">
        <v>258</v>
      </c>
      <c r="S136" s="242" t="s">
        <v>172</v>
      </c>
      <c r="T136" s="243" t="s">
        <v>173</v>
      </c>
      <c r="U136" s="220">
        <v>0</v>
      </c>
      <c r="V136" s="220">
        <f>ROUND(E136*U136,2)</f>
        <v>0</v>
      </c>
      <c r="W136" s="220"/>
      <c r="X136" s="220" t="s">
        <v>259</v>
      </c>
      <c r="Y136" s="220" t="s">
        <v>175</v>
      </c>
      <c r="Z136" s="210"/>
      <c r="AA136" s="210"/>
      <c r="AB136" s="210"/>
      <c r="AC136" s="210"/>
      <c r="AD136" s="210"/>
      <c r="AE136" s="210"/>
      <c r="AF136" s="210"/>
      <c r="AG136" s="210" t="s">
        <v>260</v>
      </c>
      <c r="AH136" s="210"/>
      <c r="AI136" s="210"/>
      <c r="AJ136" s="210"/>
      <c r="AK136" s="210"/>
      <c r="AL136" s="210"/>
      <c r="AM136" s="210"/>
      <c r="AN136" s="210"/>
      <c r="AO136" s="210"/>
      <c r="AP136" s="210"/>
      <c r="AQ136" s="210"/>
      <c r="AR136" s="210"/>
      <c r="AS136" s="210"/>
      <c r="AT136" s="210"/>
      <c r="AU136" s="210"/>
      <c r="AV136" s="210"/>
      <c r="AW136" s="210"/>
      <c r="AX136" s="210"/>
      <c r="AY136" s="210"/>
      <c r="AZ136" s="210"/>
      <c r="BA136" s="210"/>
      <c r="BB136" s="210"/>
      <c r="BC136" s="210"/>
      <c r="BD136" s="210"/>
      <c r="BE136" s="210"/>
      <c r="BF136" s="210"/>
      <c r="BG136" s="210"/>
      <c r="BH136" s="210"/>
    </row>
    <row r="137" spans="1:60" ht="22.5" outlineLevel="1" x14ac:dyDescent="0.2">
      <c r="A137" s="237">
        <v>79</v>
      </c>
      <c r="B137" s="238" t="s">
        <v>381</v>
      </c>
      <c r="C137" s="248" t="s">
        <v>382</v>
      </c>
      <c r="D137" s="239" t="s">
        <v>208</v>
      </c>
      <c r="E137" s="240">
        <v>2</v>
      </c>
      <c r="F137" s="241"/>
      <c r="G137" s="242">
        <f>ROUND(E137*F137,2)</f>
        <v>0</v>
      </c>
      <c r="H137" s="241"/>
      <c r="I137" s="242">
        <f>ROUND(E137*H137,2)</f>
        <v>0</v>
      </c>
      <c r="J137" s="241"/>
      <c r="K137" s="242">
        <f>ROUND(E137*J137,2)</f>
        <v>0</v>
      </c>
      <c r="L137" s="242">
        <v>21</v>
      </c>
      <c r="M137" s="242">
        <f>G137*(1+L137/100)</f>
        <v>0</v>
      </c>
      <c r="N137" s="240">
        <v>0</v>
      </c>
      <c r="O137" s="240">
        <f>ROUND(E137*N137,2)</f>
        <v>0</v>
      </c>
      <c r="P137" s="240">
        <v>0</v>
      </c>
      <c r="Q137" s="240">
        <f>ROUND(E137*P137,2)</f>
        <v>0</v>
      </c>
      <c r="R137" s="242" t="s">
        <v>258</v>
      </c>
      <c r="S137" s="242" t="s">
        <v>172</v>
      </c>
      <c r="T137" s="243" t="s">
        <v>173</v>
      </c>
      <c r="U137" s="220">
        <v>0</v>
      </c>
      <c r="V137" s="220">
        <f>ROUND(E137*U137,2)</f>
        <v>0</v>
      </c>
      <c r="W137" s="220"/>
      <c r="X137" s="220" t="s">
        <v>259</v>
      </c>
      <c r="Y137" s="220" t="s">
        <v>175</v>
      </c>
      <c r="Z137" s="210"/>
      <c r="AA137" s="210"/>
      <c r="AB137" s="210"/>
      <c r="AC137" s="210"/>
      <c r="AD137" s="210"/>
      <c r="AE137" s="210"/>
      <c r="AF137" s="210"/>
      <c r="AG137" s="210" t="s">
        <v>260</v>
      </c>
      <c r="AH137" s="210"/>
      <c r="AI137" s="210"/>
      <c r="AJ137" s="210"/>
      <c r="AK137" s="210"/>
      <c r="AL137" s="210"/>
      <c r="AM137" s="210"/>
      <c r="AN137" s="210"/>
      <c r="AO137" s="210"/>
      <c r="AP137" s="210"/>
      <c r="AQ137" s="210"/>
      <c r="AR137" s="210"/>
      <c r="AS137" s="210"/>
      <c r="AT137" s="210"/>
      <c r="AU137" s="210"/>
      <c r="AV137" s="210"/>
      <c r="AW137" s="210"/>
      <c r="AX137" s="210"/>
      <c r="AY137" s="210"/>
      <c r="AZ137" s="210"/>
      <c r="BA137" s="210"/>
      <c r="BB137" s="210"/>
      <c r="BC137" s="210"/>
      <c r="BD137" s="210"/>
      <c r="BE137" s="210"/>
      <c r="BF137" s="210"/>
      <c r="BG137" s="210"/>
      <c r="BH137" s="210"/>
    </row>
    <row r="138" spans="1:60" ht="22.5" outlineLevel="1" x14ac:dyDescent="0.2">
      <c r="A138" s="237">
        <v>80</v>
      </c>
      <c r="B138" s="238" t="s">
        <v>383</v>
      </c>
      <c r="C138" s="248" t="s">
        <v>384</v>
      </c>
      <c r="D138" s="239" t="s">
        <v>170</v>
      </c>
      <c r="E138" s="240">
        <v>25</v>
      </c>
      <c r="F138" s="241"/>
      <c r="G138" s="242">
        <f>ROUND(E138*F138,2)</f>
        <v>0</v>
      </c>
      <c r="H138" s="241"/>
      <c r="I138" s="242">
        <f>ROUND(E138*H138,2)</f>
        <v>0</v>
      </c>
      <c r="J138" s="241"/>
      <c r="K138" s="242">
        <f>ROUND(E138*J138,2)</f>
        <v>0</v>
      </c>
      <c r="L138" s="242">
        <v>21</v>
      </c>
      <c r="M138" s="242">
        <f>G138*(1+L138/100)</f>
        <v>0</v>
      </c>
      <c r="N138" s="240">
        <v>8.0000000000000004E-4</v>
      </c>
      <c r="O138" s="240">
        <f>ROUND(E138*N138,2)</f>
        <v>0.02</v>
      </c>
      <c r="P138" s="240">
        <v>0</v>
      </c>
      <c r="Q138" s="240">
        <f>ROUND(E138*P138,2)</f>
        <v>0</v>
      </c>
      <c r="R138" s="242" t="s">
        <v>258</v>
      </c>
      <c r="S138" s="242" t="s">
        <v>172</v>
      </c>
      <c r="T138" s="243" t="s">
        <v>173</v>
      </c>
      <c r="U138" s="220">
        <v>0</v>
      </c>
      <c r="V138" s="220">
        <f>ROUND(E138*U138,2)</f>
        <v>0</v>
      </c>
      <c r="W138" s="220"/>
      <c r="X138" s="220" t="s">
        <v>259</v>
      </c>
      <c r="Y138" s="220" t="s">
        <v>175</v>
      </c>
      <c r="Z138" s="210"/>
      <c r="AA138" s="210"/>
      <c r="AB138" s="210"/>
      <c r="AC138" s="210"/>
      <c r="AD138" s="210"/>
      <c r="AE138" s="210"/>
      <c r="AF138" s="210"/>
      <c r="AG138" s="210" t="s">
        <v>260</v>
      </c>
      <c r="AH138" s="210"/>
      <c r="AI138" s="210"/>
      <c r="AJ138" s="210"/>
      <c r="AK138" s="210"/>
      <c r="AL138" s="210"/>
      <c r="AM138" s="210"/>
      <c r="AN138" s="210"/>
      <c r="AO138" s="210"/>
      <c r="AP138" s="210"/>
      <c r="AQ138" s="210"/>
      <c r="AR138" s="210"/>
      <c r="AS138" s="210"/>
      <c r="AT138" s="210"/>
      <c r="AU138" s="210"/>
      <c r="AV138" s="210"/>
      <c r="AW138" s="210"/>
      <c r="AX138" s="210"/>
      <c r="AY138" s="210"/>
      <c r="AZ138" s="210"/>
      <c r="BA138" s="210"/>
      <c r="BB138" s="210"/>
      <c r="BC138" s="210"/>
      <c r="BD138" s="210"/>
      <c r="BE138" s="210"/>
      <c r="BF138" s="210"/>
      <c r="BG138" s="210"/>
      <c r="BH138" s="210"/>
    </row>
    <row r="139" spans="1:60" outlineLevel="1" x14ac:dyDescent="0.2">
      <c r="A139" s="229">
        <v>81</v>
      </c>
      <c r="B139" s="230" t="s">
        <v>385</v>
      </c>
      <c r="C139" s="246" t="s">
        <v>386</v>
      </c>
      <c r="D139" s="231" t="s">
        <v>192</v>
      </c>
      <c r="E139" s="232">
        <v>0.02</v>
      </c>
      <c r="F139" s="233"/>
      <c r="G139" s="234">
        <f>ROUND(E139*F139,2)</f>
        <v>0</v>
      </c>
      <c r="H139" s="233"/>
      <c r="I139" s="234">
        <f>ROUND(E139*H139,2)</f>
        <v>0</v>
      </c>
      <c r="J139" s="233"/>
      <c r="K139" s="234">
        <f>ROUND(E139*J139,2)</f>
        <v>0</v>
      </c>
      <c r="L139" s="234">
        <v>21</v>
      </c>
      <c r="M139" s="234">
        <f>G139*(1+L139/100)</f>
        <v>0</v>
      </c>
      <c r="N139" s="232">
        <v>0</v>
      </c>
      <c r="O139" s="232">
        <f>ROUND(E139*N139,2)</f>
        <v>0</v>
      </c>
      <c r="P139" s="232">
        <v>0</v>
      </c>
      <c r="Q139" s="232">
        <f>ROUND(E139*P139,2)</f>
        <v>0</v>
      </c>
      <c r="R139" s="234" t="s">
        <v>378</v>
      </c>
      <c r="S139" s="234" t="s">
        <v>172</v>
      </c>
      <c r="T139" s="235" t="s">
        <v>173</v>
      </c>
      <c r="U139" s="220">
        <v>3.327</v>
      </c>
      <c r="V139" s="220">
        <f>ROUND(E139*U139,2)</f>
        <v>7.0000000000000007E-2</v>
      </c>
      <c r="W139" s="220"/>
      <c r="X139" s="220" t="s">
        <v>373</v>
      </c>
      <c r="Y139" s="220" t="s">
        <v>175</v>
      </c>
      <c r="Z139" s="210"/>
      <c r="AA139" s="210"/>
      <c r="AB139" s="210"/>
      <c r="AC139" s="210"/>
      <c r="AD139" s="210"/>
      <c r="AE139" s="210"/>
      <c r="AF139" s="210"/>
      <c r="AG139" s="210" t="s">
        <v>374</v>
      </c>
      <c r="AH139" s="210"/>
      <c r="AI139" s="210"/>
      <c r="AJ139" s="210"/>
      <c r="AK139" s="210"/>
      <c r="AL139" s="210"/>
      <c r="AM139" s="210"/>
      <c r="AN139" s="210"/>
      <c r="AO139" s="210"/>
      <c r="AP139" s="210"/>
      <c r="AQ139" s="210"/>
      <c r="AR139" s="210"/>
      <c r="AS139" s="210"/>
      <c r="AT139" s="210"/>
      <c r="AU139" s="210"/>
      <c r="AV139" s="210"/>
      <c r="AW139" s="210"/>
      <c r="AX139" s="210"/>
      <c r="AY139" s="210"/>
      <c r="AZ139" s="210"/>
      <c r="BA139" s="210"/>
      <c r="BB139" s="210"/>
      <c r="BC139" s="210"/>
      <c r="BD139" s="210"/>
      <c r="BE139" s="210"/>
      <c r="BF139" s="210"/>
      <c r="BG139" s="210"/>
      <c r="BH139" s="210"/>
    </row>
    <row r="140" spans="1:60" outlineLevel="2" x14ac:dyDescent="0.2">
      <c r="A140" s="217"/>
      <c r="B140" s="218"/>
      <c r="C140" s="247" t="s">
        <v>387</v>
      </c>
      <c r="D140" s="236"/>
      <c r="E140" s="236"/>
      <c r="F140" s="236"/>
      <c r="G140" s="236"/>
      <c r="H140" s="220"/>
      <c r="I140" s="220"/>
      <c r="J140" s="220"/>
      <c r="K140" s="220"/>
      <c r="L140" s="220"/>
      <c r="M140" s="220"/>
      <c r="N140" s="219"/>
      <c r="O140" s="219"/>
      <c r="P140" s="219"/>
      <c r="Q140" s="219"/>
      <c r="R140" s="220"/>
      <c r="S140" s="220"/>
      <c r="T140" s="220"/>
      <c r="U140" s="220"/>
      <c r="V140" s="220"/>
      <c r="W140" s="220"/>
      <c r="X140" s="220"/>
      <c r="Y140" s="220"/>
      <c r="Z140" s="210"/>
      <c r="AA140" s="210"/>
      <c r="AB140" s="210"/>
      <c r="AC140" s="210"/>
      <c r="AD140" s="210"/>
      <c r="AE140" s="210"/>
      <c r="AF140" s="210"/>
      <c r="AG140" s="210" t="s">
        <v>178</v>
      </c>
      <c r="AH140" s="210"/>
      <c r="AI140" s="210"/>
      <c r="AJ140" s="210"/>
      <c r="AK140" s="210"/>
      <c r="AL140" s="210"/>
      <c r="AM140" s="210"/>
      <c r="AN140" s="210"/>
      <c r="AO140" s="210"/>
      <c r="AP140" s="210"/>
      <c r="AQ140" s="210"/>
      <c r="AR140" s="210"/>
      <c r="AS140" s="210"/>
      <c r="AT140" s="210"/>
      <c r="AU140" s="210"/>
      <c r="AV140" s="210"/>
      <c r="AW140" s="210"/>
      <c r="AX140" s="210"/>
      <c r="AY140" s="210"/>
      <c r="AZ140" s="210"/>
      <c r="BA140" s="210"/>
      <c r="BB140" s="210"/>
      <c r="BC140" s="210"/>
      <c r="BD140" s="210"/>
      <c r="BE140" s="210"/>
      <c r="BF140" s="210"/>
      <c r="BG140" s="210"/>
      <c r="BH140" s="210"/>
    </row>
    <row r="141" spans="1:60" x14ac:dyDescent="0.2">
      <c r="A141" s="222" t="s">
        <v>166</v>
      </c>
      <c r="B141" s="223" t="s">
        <v>137</v>
      </c>
      <c r="C141" s="245" t="s">
        <v>27</v>
      </c>
      <c r="D141" s="224"/>
      <c r="E141" s="225"/>
      <c r="F141" s="226"/>
      <c r="G141" s="226">
        <f>SUMIF(AG142:AG143,"&lt;&gt;NOR",G142:G143)</f>
        <v>0</v>
      </c>
      <c r="H141" s="226"/>
      <c r="I141" s="226">
        <f>SUM(I142:I143)</f>
        <v>0</v>
      </c>
      <c r="J141" s="226"/>
      <c r="K141" s="226">
        <f>SUM(K142:K143)</f>
        <v>0</v>
      </c>
      <c r="L141" s="226"/>
      <c r="M141" s="226">
        <f>SUM(M142:M143)</f>
        <v>0</v>
      </c>
      <c r="N141" s="225"/>
      <c r="O141" s="225">
        <f>SUM(O142:O143)</f>
        <v>0</v>
      </c>
      <c r="P141" s="225"/>
      <c r="Q141" s="225">
        <f>SUM(Q142:Q143)</f>
        <v>0</v>
      </c>
      <c r="R141" s="226"/>
      <c r="S141" s="226"/>
      <c r="T141" s="227"/>
      <c r="U141" s="221"/>
      <c r="V141" s="221">
        <f>SUM(V142:V143)</f>
        <v>0</v>
      </c>
      <c r="W141" s="221"/>
      <c r="X141" s="221"/>
      <c r="Y141" s="221"/>
      <c r="AG141" t="s">
        <v>167</v>
      </c>
    </row>
    <row r="142" spans="1:60" outlineLevel="1" x14ac:dyDescent="0.2">
      <c r="A142" s="237">
        <v>82</v>
      </c>
      <c r="B142" s="238" t="s">
        <v>388</v>
      </c>
      <c r="C142" s="248" t="s">
        <v>389</v>
      </c>
      <c r="D142" s="239" t="s">
        <v>208</v>
      </c>
      <c r="E142" s="240">
        <v>1</v>
      </c>
      <c r="F142" s="241"/>
      <c r="G142" s="242">
        <f>ROUND(E142*F142,2)</f>
        <v>0</v>
      </c>
      <c r="H142" s="241"/>
      <c r="I142" s="242">
        <f>ROUND(E142*H142,2)</f>
        <v>0</v>
      </c>
      <c r="J142" s="241"/>
      <c r="K142" s="242">
        <f>ROUND(E142*J142,2)</f>
        <v>0</v>
      </c>
      <c r="L142" s="242">
        <v>21</v>
      </c>
      <c r="M142" s="242">
        <f>G142*(1+L142/100)</f>
        <v>0</v>
      </c>
      <c r="N142" s="240">
        <v>0</v>
      </c>
      <c r="O142" s="240">
        <f>ROUND(E142*N142,2)</f>
        <v>0</v>
      </c>
      <c r="P142" s="240">
        <v>0</v>
      </c>
      <c r="Q142" s="240">
        <f>ROUND(E142*P142,2)</f>
        <v>0</v>
      </c>
      <c r="R142" s="242"/>
      <c r="S142" s="242" t="s">
        <v>172</v>
      </c>
      <c r="T142" s="243" t="s">
        <v>266</v>
      </c>
      <c r="U142" s="220">
        <v>0</v>
      </c>
      <c r="V142" s="220">
        <f>ROUND(E142*U142,2)</f>
        <v>0</v>
      </c>
      <c r="W142" s="220"/>
      <c r="X142" s="220" t="s">
        <v>390</v>
      </c>
      <c r="Y142" s="220" t="s">
        <v>175</v>
      </c>
      <c r="Z142" s="210"/>
      <c r="AA142" s="210"/>
      <c r="AB142" s="210"/>
      <c r="AC142" s="210"/>
      <c r="AD142" s="210"/>
      <c r="AE142" s="210"/>
      <c r="AF142" s="210"/>
      <c r="AG142" s="210" t="s">
        <v>391</v>
      </c>
      <c r="AH142" s="210"/>
      <c r="AI142" s="210"/>
      <c r="AJ142" s="210"/>
      <c r="AK142" s="210"/>
      <c r="AL142" s="210"/>
      <c r="AM142" s="210"/>
      <c r="AN142" s="210"/>
      <c r="AO142" s="210"/>
      <c r="AP142" s="210"/>
      <c r="AQ142" s="210"/>
      <c r="AR142" s="210"/>
      <c r="AS142" s="210"/>
      <c r="AT142" s="210"/>
      <c r="AU142" s="210"/>
      <c r="AV142" s="210"/>
      <c r="AW142" s="210"/>
      <c r="AX142" s="210"/>
      <c r="AY142" s="210"/>
      <c r="AZ142" s="210"/>
      <c r="BA142" s="210"/>
      <c r="BB142" s="210"/>
      <c r="BC142" s="210"/>
      <c r="BD142" s="210"/>
      <c r="BE142" s="210"/>
      <c r="BF142" s="210"/>
      <c r="BG142" s="210"/>
      <c r="BH142" s="210"/>
    </row>
    <row r="143" spans="1:60" outlineLevel="1" x14ac:dyDescent="0.2">
      <c r="A143" s="237">
        <v>83</v>
      </c>
      <c r="B143" s="238" t="s">
        <v>392</v>
      </c>
      <c r="C143" s="248" t="s">
        <v>393</v>
      </c>
      <c r="D143" s="239" t="s">
        <v>208</v>
      </c>
      <c r="E143" s="240">
        <v>1</v>
      </c>
      <c r="F143" s="241"/>
      <c r="G143" s="242">
        <f>ROUND(E143*F143,2)</f>
        <v>0</v>
      </c>
      <c r="H143" s="241"/>
      <c r="I143" s="242">
        <f>ROUND(E143*H143,2)</f>
        <v>0</v>
      </c>
      <c r="J143" s="241"/>
      <c r="K143" s="242">
        <f>ROUND(E143*J143,2)</f>
        <v>0</v>
      </c>
      <c r="L143" s="242">
        <v>21</v>
      </c>
      <c r="M143" s="242">
        <f>G143*(1+L143/100)</f>
        <v>0</v>
      </c>
      <c r="N143" s="240">
        <v>0</v>
      </c>
      <c r="O143" s="240">
        <f>ROUND(E143*N143,2)</f>
        <v>0</v>
      </c>
      <c r="P143" s="240">
        <v>0</v>
      </c>
      <c r="Q143" s="240">
        <f>ROUND(E143*P143,2)</f>
        <v>0</v>
      </c>
      <c r="R143" s="242"/>
      <c r="S143" s="242" t="s">
        <v>202</v>
      </c>
      <c r="T143" s="243" t="s">
        <v>266</v>
      </c>
      <c r="U143" s="220">
        <v>0</v>
      </c>
      <c r="V143" s="220">
        <f>ROUND(E143*U143,2)</f>
        <v>0</v>
      </c>
      <c r="W143" s="220"/>
      <c r="X143" s="220" t="s">
        <v>390</v>
      </c>
      <c r="Y143" s="220" t="s">
        <v>175</v>
      </c>
      <c r="Z143" s="210"/>
      <c r="AA143" s="210"/>
      <c r="AB143" s="210"/>
      <c r="AC143" s="210"/>
      <c r="AD143" s="210"/>
      <c r="AE143" s="210"/>
      <c r="AF143" s="210"/>
      <c r="AG143" s="210" t="s">
        <v>391</v>
      </c>
      <c r="AH143" s="210"/>
      <c r="AI143" s="210"/>
      <c r="AJ143" s="210"/>
      <c r="AK143" s="210"/>
      <c r="AL143" s="210"/>
      <c r="AM143" s="210"/>
      <c r="AN143" s="210"/>
      <c r="AO143" s="210"/>
      <c r="AP143" s="210"/>
      <c r="AQ143" s="210"/>
      <c r="AR143" s="210"/>
      <c r="AS143" s="210"/>
      <c r="AT143" s="210"/>
      <c r="AU143" s="210"/>
      <c r="AV143" s="210"/>
      <c r="AW143" s="210"/>
      <c r="AX143" s="210"/>
      <c r="AY143" s="210"/>
      <c r="AZ143" s="210"/>
      <c r="BA143" s="210"/>
      <c r="BB143" s="210"/>
      <c r="BC143" s="210"/>
      <c r="BD143" s="210"/>
      <c r="BE143" s="210"/>
      <c r="BF143" s="210"/>
      <c r="BG143" s="210"/>
      <c r="BH143" s="210"/>
    </row>
    <row r="144" spans="1:60" x14ac:dyDescent="0.2">
      <c r="A144" s="222" t="s">
        <v>166</v>
      </c>
      <c r="B144" s="223" t="s">
        <v>138</v>
      </c>
      <c r="C144" s="245" t="s">
        <v>28</v>
      </c>
      <c r="D144" s="224"/>
      <c r="E144" s="225"/>
      <c r="F144" s="226"/>
      <c r="G144" s="226">
        <f>SUMIF(AG145:AG149,"&lt;&gt;NOR",G145:G149)</f>
        <v>0</v>
      </c>
      <c r="H144" s="226"/>
      <c r="I144" s="226">
        <f>SUM(I145:I149)</f>
        <v>0</v>
      </c>
      <c r="J144" s="226"/>
      <c r="K144" s="226">
        <f>SUM(K145:K149)</f>
        <v>0</v>
      </c>
      <c r="L144" s="226"/>
      <c r="M144" s="226">
        <f>SUM(M145:M149)</f>
        <v>0</v>
      </c>
      <c r="N144" s="225"/>
      <c r="O144" s="225">
        <f>SUM(O145:O149)</f>
        <v>0</v>
      </c>
      <c r="P144" s="225"/>
      <c r="Q144" s="225">
        <f>SUM(Q145:Q149)</f>
        <v>0</v>
      </c>
      <c r="R144" s="226"/>
      <c r="S144" s="226"/>
      <c r="T144" s="227"/>
      <c r="U144" s="221"/>
      <c r="V144" s="221">
        <f>SUM(V145:V149)</f>
        <v>0</v>
      </c>
      <c r="W144" s="221"/>
      <c r="X144" s="221"/>
      <c r="Y144" s="221"/>
      <c r="AG144" t="s">
        <v>167</v>
      </c>
    </row>
    <row r="145" spans="1:60" outlineLevel="1" x14ac:dyDescent="0.2">
      <c r="A145" s="237">
        <v>84</v>
      </c>
      <c r="B145" s="238" t="s">
        <v>394</v>
      </c>
      <c r="C145" s="248" t="s">
        <v>395</v>
      </c>
      <c r="D145" s="239" t="s">
        <v>208</v>
      </c>
      <c r="E145" s="240">
        <v>1</v>
      </c>
      <c r="F145" s="241"/>
      <c r="G145" s="242">
        <f>ROUND(E145*F145,2)</f>
        <v>0</v>
      </c>
      <c r="H145" s="241"/>
      <c r="I145" s="242">
        <f>ROUND(E145*H145,2)</f>
        <v>0</v>
      </c>
      <c r="J145" s="241"/>
      <c r="K145" s="242">
        <f>ROUND(E145*J145,2)</f>
        <v>0</v>
      </c>
      <c r="L145" s="242">
        <v>21</v>
      </c>
      <c r="M145" s="242">
        <f>G145*(1+L145/100)</f>
        <v>0</v>
      </c>
      <c r="N145" s="240">
        <v>0</v>
      </c>
      <c r="O145" s="240">
        <f>ROUND(E145*N145,2)</f>
        <v>0</v>
      </c>
      <c r="P145" s="240">
        <v>0</v>
      </c>
      <c r="Q145" s="240">
        <f>ROUND(E145*P145,2)</f>
        <v>0</v>
      </c>
      <c r="R145" s="242"/>
      <c r="S145" s="242" t="s">
        <v>202</v>
      </c>
      <c r="T145" s="243" t="s">
        <v>203</v>
      </c>
      <c r="U145" s="220">
        <v>0</v>
      </c>
      <c r="V145" s="220">
        <f>ROUND(E145*U145,2)</f>
        <v>0</v>
      </c>
      <c r="W145" s="220"/>
      <c r="X145" s="220" t="s">
        <v>390</v>
      </c>
      <c r="Y145" s="220" t="s">
        <v>175</v>
      </c>
      <c r="Z145" s="210"/>
      <c r="AA145" s="210"/>
      <c r="AB145" s="210"/>
      <c r="AC145" s="210"/>
      <c r="AD145" s="210"/>
      <c r="AE145" s="210"/>
      <c r="AF145" s="210"/>
      <c r="AG145" s="210" t="s">
        <v>396</v>
      </c>
      <c r="AH145" s="210"/>
      <c r="AI145" s="210"/>
      <c r="AJ145" s="210"/>
      <c r="AK145" s="210"/>
      <c r="AL145" s="210"/>
      <c r="AM145" s="210"/>
      <c r="AN145" s="210"/>
      <c r="AO145" s="210"/>
      <c r="AP145" s="210"/>
      <c r="AQ145" s="210"/>
      <c r="AR145" s="210"/>
      <c r="AS145" s="210"/>
      <c r="AT145" s="210"/>
      <c r="AU145" s="210"/>
      <c r="AV145" s="210"/>
      <c r="AW145" s="210"/>
      <c r="AX145" s="210"/>
      <c r="AY145" s="210"/>
      <c r="AZ145" s="210"/>
      <c r="BA145" s="210"/>
      <c r="BB145" s="210"/>
      <c r="BC145" s="210"/>
      <c r="BD145" s="210"/>
      <c r="BE145" s="210"/>
      <c r="BF145" s="210"/>
      <c r="BG145" s="210"/>
      <c r="BH145" s="210"/>
    </row>
    <row r="146" spans="1:60" outlineLevel="1" x14ac:dyDescent="0.2">
      <c r="A146" s="237">
        <v>85</v>
      </c>
      <c r="B146" s="238" t="s">
        <v>397</v>
      </c>
      <c r="C146" s="248" t="s">
        <v>398</v>
      </c>
      <c r="D146" s="239" t="s">
        <v>208</v>
      </c>
      <c r="E146" s="240">
        <v>1</v>
      </c>
      <c r="F146" s="241"/>
      <c r="G146" s="242">
        <f>ROUND(E146*F146,2)</f>
        <v>0</v>
      </c>
      <c r="H146" s="241"/>
      <c r="I146" s="242">
        <f>ROUND(E146*H146,2)</f>
        <v>0</v>
      </c>
      <c r="J146" s="241"/>
      <c r="K146" s="242">
        <f>ROUND(E146*J146,2)</f>
        <v>0</v>
      </c>
      <c r="L146" s="242">
        <v>21</v>
      </c>
      <c r="M146" s="242">
        <f>G146*(1+L146/100)</f>
        <v>0</v>
      </c>
      <c r="N146" s="240">
        <v>0</v>
      </c>
      <c r="O146" s="240">
        <f>ROUND(E146*N146,2)</f>
        <v>0</v>
      </c>
      <c r="P146" s="240">
        <v>0</v>
      </c>
      <c r="Q146" s="240">
        <f>ROUND(E146*P146,2)</f>
        <v>0</v>
      </c>
      <c r="R146" s="242"/>
      <c r="S146" s="242" t="s">
        <v>202</v>
      </c>
      <c r="T146" s="243" t="s">
        <v>203</v>
      </c>
      <c r="U146" s="220">
        <v>0</v>
      </c>
      <c r="V146" s="220">
        <f>ROUND(E146*U146,2)</f>
        <v>0</v>
      </c>
      <c r="W146" s="220"/>
      <c r="X146" s="220" t="s">
        <v>390</v>
      </c>
      <c r="Y146" s="220" t="s">
        <v>175</v>
      </c>
      <c r="Z146" s="210"/>
      <c r="AA146" s="210"/>
      <c r="AB146" s="210"/>
      <c r="AC146" s="210"/>
      <c r="AD146" s="210"/>
      <c r="AE146" s="210"/>
      <c r="AF146" s="210"/>
      <c r="AG146" s="210" t="s">
        <v>396</v>
      </c>
      <c r="AH146" s="210"/>
      <c r="AI146" s="210"/>
      <c r="AJ146" s="210"/>
      <c r="AK146" s="210"/>
      <c r="AL146" s="210"/>
      <c r="AM146" s="210"/>
      <c r="AN146" s="210"/>
      <c r="AO146" s="210"/>
      <c r="AP146" s="210"/>
      <c r="AQ146" s="210"/>
      <c r="AR146" s="210"/>
      <c r="AS146" s="210"/>
      <c r="AT146" s="210"/>
      <c r="AU146" s="210"/>
      <c r="AV146" s="210"/>
      <c r="AW146" s="210"/>
      <c r="AX146" s="210"/>
      <c r="AY146" s="210"/>
      <c r="AZ146" s="210"/>
      <c r="BA146" s="210"/>
      <c r="BB146" s="210"/>
      <c r="BC146" s="210"/>
      <c r="BD146" s="210"/>
      <c r="BE146" s="210"/>
      <c r="BF146" s="210"/>
      <c r="BG146" s="210"/>
      <c r="BH146" s="210"/>
    </row>
    <row r="147" spans="1:60" outlineLevel="1" x14ac:dyDescent="0.2">
      <c r="A147" s="237">
        <v>86</v>
      </c>
      <c r="B147" s="238" t="s">
        <v>399</v>
      </c>
      <c r="C147" s="248" t="s">
        <v>400</v>
      </c>
      <c r="D147" s="239" t="s">
        <v>208</v>
      </c>
      <c r="E147" s="240">
        <v>1</v>
      </c>
      <c r="F147" s="241"/>
      <c r="G147" s="242">
        <f>ROUND(E147*F147,2)</f>
        <v>0</v>
      </c>
      <c r="H147" s="241"/>
      <c r="I147" s="242">
        <f>ROUND(E147*H147,2)</f>
        <v>0</v>
      </c>
      <c r="J147" s="241"/>
      <c r="K147" s="242">
        <f>ROUND(E147*J147,2)</f>
        <v>0</v>
      </c>
      <c r="L147" s="242">
        <v>21</v>
      </c>
      <c r="M147" s="242">
        <f>G147*(1+L147/100)</f>
        <v>0</v>
      </c>
      <c r="N147" s="240">
        <v>0</v>
      </c>
      <c r="O147" s="240">
        <f>ROUND(E147*N147,2)</f>
        <v>0</v>
      </c>
      <c r="P147" s="240">
        <v>0</v>
      </c>
      <c r="Q147" s="240">
        <f>ROUND(E147*P147,2)</f>
        <v>0</v>
      </c>
      <c r="R147" s="242"/>
      <c r="S147" s="242" t="s">
        <v>202</v>
      </c>
      <c r="T147" s="243" t="s">
        <v>203</v>
      </c>
      <c r="U147" s="220">
        <v>0</v>
      </c>
      <c r="V147" s="220">
        <f>ROUND(E147*U147,2)</f>
        <v>0</v>
      </c>
      <c r="W147" s="220"/>
      <c r="X147" s="220" t="s">
        <v>390</v>
      </c>
      <c r="Y147" s="220" t="s">
        <v>175</v>
      </c>
      <c r="Z147" s="210"/>
      <c r="AA147" s="210"/>
      <c r="AB147" s="210"/>
      <c r="AC147" s="210"/>
      <c r="AD147" s="210"/>
      <c r="AE147" s="210"/>
      <c r="AF147" s="210"/>
      <c r="AG147" s="210" t="s">
        <v>396</v>
      </c>
      <c r="AH147" s="210"/>
      <c r="AI147" s="210"/>
      <c r="AJ147" s="210"/>
      <c r="AK147" s="210"/>
      <c r="AL147" s="210"/>
      <c r="AM147" s="210"/>
      <c r="AN147" s="210"/>
      <c r="AO147" s="210"/>
      <c r="AP147" s="210"/>
      <c r="AQ147" s="210"/>
      <c r="AR147" s="210"/>
      <c r="AS147" s="210"/>
      <c r="AT147" s="210"/>
      <c r="AU147" s="210"/>
      <c r="AV147" s="210"/>
      <c r="AW147" s="210"/>
      <c r="AX147" s="210"/>
      <c r="AY147" s="210"/>
      <c r="AZ147" s="210"/>
      <c r="BA147" s="210"/>
      <c r="BB147" s="210"/>
      <c r="BC147" s="210"/>
      <c r="BD147" s="210"/>
      <c r="BE147" s="210"/>
      <c r="BF147" s="210"/>
      <c r="BG147" s="210"/>
      <c r="BH147" s="210"/>
    </row>
    <row r="148" spans="1:60" outlineLevel="1" x14ac:dyDescent="0.2">
      <c r="A148" s="237">
        <v>87</v>
      </c>
      <c r="B148" s="238" t="s">
        <v>401</v>
      </c>
      <c r="C148" s="248" t="s">
        <v>402</v>
      </c>
      <c r="D148" s="239" t="s">
        <v>208</v>
      </c>
      <c r="E148" s="240">
        <v>1</v>
      </c>
      <c r="F148" s="241"/>
      <c r="G148" s="242">
        <f>ROUND(E148*F148,2)</f>
        <v>0</v>
      </c>
      <c r="H148" s="241"/>
      <c r="I148" s="242">
        <f>ROUND(E148*H148,2)</f>
        <v>0</v>
      </c>
      <c r="J148" s="241"/>
      <c r="K148" s="242">
        <f>ROUND(E148*J148,2)</f>
        <v>0</v>
      </c>
      <c r="L148" s="242">
        <v>21</v>
      </c>
      <c r="M148" s="242">
        <f>G148*(1+L148/100)</f>
        <v>0</v>
      </c>
      <c r="N148" s="240">
        <v>0</v>
      </c>
      <c r="O148" s="240">
        <f>ROUND(E148*N148,2)</f>
        <v>0</v>
      </c>
      <c r="P148" s="240">
        <v>0</v>
      </c>
      <c r="Q148" s="240">
        <f>ROUND(E148*P148,2)</f>
        <v>0</v>
      </c>
      <c r="R148" s="242"/>
      <c r="S148" s="242" t="s">
        <v>202</v>
      </c>
      <c r="T148" s="243" t="s">
        <v>203</v>
      </c>
      <c r="U148" s="220">
        <v>0</v>
      </c>
      <c r="V148" s="220">
        <f>ROUND(E148*U148,2)</f>
        <v>0</v>
      </c>
      <c r="W148" s="220"/>
      <c r="X148" s="220" t="s">
        <v>390</v>
      </c>
      <c r="Y148" s="220" t="s">
        <v>175</v>
      </c>
      <c r="Z148" s="210"/>
      <c r="AA148" s="210"/>
      <c r="AB148" s="210"/>
      <c r="AC148" s="210"/>
      <c r="AD148" s="210"/>
      <c r="AE148" s="210"/>
      <c r="AF148" s="210"/>
      <c r="AG148" s="210" t="s">
        <v>396</v>
      </c>
      <c r="AH148" s="210"/>
      <c r="AI148" s="210"/>
      <c r="AJ148" s="210"/>
      <c r="AK148" s="210"/>
      <c r="AL148" s="210"/>
      <c r="AM148" s="210"/>
      <c r="AN148" s="210"/>
      <c r="AO148" s="210"/>
      <c r="AP148" s="210"/>
      <c r="AQ148" s="210"/>
      <c r="AR148" s="210"/>
      <c r="AS148" s="210"/>
      <c r="AT148" s="210"/>
      <c r="AU148" s="210"/>
      <c r="AV148" s="210"/>
      <c r="AW148" s="210"/>
      <c r="AX148" s="210"/>
      <c r="AY148" s="210"/>
      <c r="AZ148" s="210"/>
      <c r="BA148" s="210"/>
      <c r="BB148" s="210"/>
      <c r="BC148" s="210"/>
      <c r="BD148" s="210"/>
      <c r="BE148" s="210"/>
      <c r="BF148" s="210"/>
      <c r="BG148" s="210"/>
      <c r="BH148" s="210"/>
    </row>
    <row r="149" spans="1:60" outlineLevel="1" x14ac:dyDescent="0.2">
      <c r="A149" s="229">
        <v>88</v>
      </c>
      <c r="B149" s="230" t="s">
        <v>403</v>
      </c>
      <c r="C149" s="246" t="s">
        <v>404</v>
      </c>
      <c r="D149" s="231" t="s">
        <v>208</v>
      </c>
      <c r="E149" s="232">
        <v>1</v>
      </c>
      <c r="F149" s="233"/>
      <c r="G149" s="234">
        <f>ROUND(E149*F149,2)</f>
        <v>0</v>
      </c>
      <c r="H149" s="233"/>
      <c r="I149" s="234">
        <f>ROUND(E149*H149,2)</f>
        <v>0</v>
      </c>
      <c r="J149" s="233"/>
      <c r="K149" s="234">
        <f>ROUND(E149*J149,2)</f>
        <v>0</v>
      </c>
      <c r="L149" s="234">
        <v>21</v>
      </c>
      <c r="M149" s="234">
        <f>G149*(1+L149/100)</f>
        <v>0</v>
      </c>
      <c r="N149" s="232">
        <v>0</v>
      </c>
      <c r="O149" s="232">
        <f>ROUND(E149*N149,2)</f>
        <v>0</v>
      </c>
      <c r="P149" s="232">
        <v>0</v>
      </c>
      <c r="Q149" s="232">
        <f>ROUND(E149*P149,2)</f>
        <v>0</v>
      </c>
      <c r="R149" s="234"/>
      <c r="S149" s="234" t="s">
        <v>202</v>
      </c>
      <c r="T149" s="235" t="s">
        <v>203</v>
      </c>
      <c r="U149" s="220">
        <v>0</v>
      </c>
      <c r="V149" s="220">
        <f>ROUND(E149*U149,2)</f>
        <v>0</v>
      </c>
      <c r="W149" s="220"/>
      <c r="X149" s="220" t="s">
        <v>390</v>
      </c>
      <c r="Y149" s="220" t="s">
        <v>175</v>
      </c>
      <c r="Z149" s="210"/>
      <c r="AA149" s="210"/>
      <c r="AB149" s="210"/>
      <c r="AC149" s="210"/>
      <c r="AD149" s="210"/>
      <c r="AE149" s="210"/>
      <c r="AF149" s="210"/>
      <c r="AG149" s="210" t="s">
        <v>396</v>
      </c>
      <c r="AH149" s="210"/>
      <c r="AI149" s="210"/>
      <c r="AJ149" s="210"/>
      <c r="AK149" s="210"/>
      <c r="AL149" s="210"/>
      <c r="AM149" s="210"/>
      <c r="AN149" s="210"/>
      <c r="AO149" s="210"/>
      <c r="AP149" s="210"/>
      <c r="AQ149" s="210"/>
      <c r="AR149" s="210"/>
      <c r="AS149" s="210"/>
      <c r="AT149" s="210"/>
      <c r="AU149" s="210"/>
      <c r="AV149" s="210"/>
      <c r="AW149" s="210"/>
      <c r="AX149" s="210"/>
      <c r="AY149" s="210"/>
      <c r="AZ149" s="210"/>
      <c r="BA149" s="210"/>
      <c r="BB149" s="210"/>
      <c r="BC149" s="210"/>
      <c r="BD149" s="210"/>
      <c r="BE149" s="210"/>
      <c r="BF149" s="210"/>
      <c r="BG149" s="210"/>
      <c r="BH149" s="210"/>
    </row>
    <row r="150" spans="1:60" x14ac:dyDescent="0.2">
      <c r="A150" s="3"/>
      <c r="B150" s="4"/>
      <c r="C150" s="249"/>
      <c r="D150" s="6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AE150">
        <v>15</v>
      </c>
      <c r="AF150">
        <v>21</v>
      </c>
      <c r="AG150" t="s">
        <v>152</v>
      </c>
    </row>
    <row r="151" spans="1:60" x14ac:dyDescent="0.2">
      <c r="A151" s="213"/>
      <c r="B151" s="214" t="s">
        <v>29</v>
      </c>
      <c r="C151" s="250"/>
      <c r="D151" s="215"/>
      <c r="E151" s="216"/>
      <c r="F151" s="216"/>
      <c r="G151" s="228">
        <f>G8+G51+G60+G68+G76+G79+G90+G100+G106+G112+G125+G131+G134+G141+G144</f>
        <v>0</v>
      </c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AE151">
        <f>SUMIF(L7:L149,AE150,G7:G149)</f>
        <v>0</v>
      </c>
      <c r="AF151">
        <f>SUMIF(L7:L149,AF150,G7:G149)</f>
        <v>0</v>
      </c>
      <c r="AG151" t="s">
        <v>405</v>
      </c>
    </row>
    <row r="152" spans="1:60" x14ac:dyDescent="0.2">
      <c r="C152" s="251"/>
      <c r="D152" s="10"/>
      <c r="AG152" t="s">
        <v>406</v>
      </c>
    </row>
    <row r="153" spans="1:60" x14ac:dyDescent="0.2">
      <c r="D153" s="10"/>
    </row>
    <row r="154" spans="1:60" x14ac:dyDescent="0.2">
      <c r="D154" s="10"/>
    </row>
    <row r="155" spans="1:60" x14ac:dyDescent="0.2">
      <c r="D155" s="10"/>
    </row>
    <row r="156" spans="1:60" x14ac:dyDescent="0.2">
      <c r="D156" s="10"/>
    </row>
    <row r="157" spans="1:60" x14ac:dyDescent="0.2">
      <c r="D157" s="10"/>
    </row>
    <row r="158" spans="1:60" x14ac:dyDescent="0.2">
      <c r="D158" s="10"/>
    </row>
    <row r="159" spans="1:60" x14ac:dyDescent="0.2">
      <c r="D159" s="10"/>
    </row>
    <row r="160" spans="1:60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</sheetData>
  <sheetProtection algorithmName="SHA-512" hashValue="Cz4oDTQpG43DtMKL51SsOao2S2JplbIkK2zQ+6nseLT00pl+DHkd3hcysPDjNxbzVQrPICPUpbSnYMntAWdyJQ==" saltValue="MNuqHLnX7jopWCc7GNzyZg==" spinCount="100000" sheet="1" formatRows="0"/>
  <mergeCells count="43">
    <mergeCell ref="C116:G116"/>
    <mergeCell ref="C118:G118"/>
    <mergeCell ref="C127:G127"/>
    <mergeCell ref="C129:G129"/>
    <mergeCell ref="C133:G133"/>
    <mergeCell ref="C140:G140"/>
    <mergeCell ref="C88:G88"/>
    <mergeCell ref="C95:G95"/>
    <mergeCell ref="C97:G97"/>
    <mergeCell ref="C99:G99"/>
    <mergeCell ref="C108:G108"/>
    <mergeCell ref="C114:G114"/>
    <mergeCell ref="C66:G66"/>
    <mergeCell ref="C71:G71"/>
    <mergeCell ref="C73:G73"/>
    <mergeCell ref="C81:G81"/>
    <mergeCell ref="C83:G83"/>
    <mergeCell ref="C86:G86"/>
    <mergeCell ref="C64:G64"/>
    <mergeCell ref="C45:G45"/>
    <mergeCell ref="C48:G48"/>
    <mergeCell ref="C50:G50"/>
    <mergeCell ref="C54:G54"/>
    <mergeCell ref="C56:G56"/>
    <mergeCell ref="C58:G58"/>
    <mergeCell ref="C32:G32"/>
    <mergeCell ref="C34:G34"/>
    <mergeCell ref="C36:G36"/>
    <mergeCell ref="C38:G38"/>
    <mergeCell ref="C40:G40"/>
    <mergeCell ref="C42:G42"/>
    <mergeCell ref="C15:G15"/>
    <mergeCell ref="C17:G17"/>
    <mergeCell ref="C19:G19"/>
    <mergeCell ref="C26:G26"/>
    <mergeCell ref="C28:G28"/>
    <mergeCell ref="C30:G30"/>
    <mergeCell ref="A1:G1"/>
    <mergeCell ref="C2:G2"/>
    <mergeCell ref="C3:G3"/>
    <mergeCell ref="C4:G4"/>
    <mergeCell ref="C10:G10"/>
    <mergeCell ref="C13:G13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80F9F-B590-4083-807A-BEF567B5B603}">
  <sheetPr>
    <tabColor rgb="FFFFC000"/>
    <outlinePr summaryBelow="0"/>
  </sheetPr>
  <dimension ref="A1:BH5000"/>
  <sheetViews>
    <sheetView workbookViewId="0">
      <pane ySplit="7" topLeftCell="A119" activePane="bottomLeft" state="frozen"/>
      <selection pane="bottomLeft" sqref="A1:G1"/>
    </sheetView>
  </sheetViews>
  <sheetFormatPr defaultRowHeight="12.75" outlineLevelRow="2" x14ac:dyDescent="0.2"/>
  <cols>
    <col min="1" max="1" width="3.42578125" customWidth="1"/>
    <col min="2" max="2" width="12.5703125" style="174" customWidth="1"/>
    <col min="3" max="3" width="63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5" t="s">
        <v>139</v>
      </c>
      <c r="B1" s="195"/>
      <c r="C1" s="195"/>
      <c r="D1" s="195"/>
      <c r="E1" s="195"/>
      <c r="F1" s="195"/>
      <c r="G1" s="195"/>
      <c r="AG1" t="s">
        <v>140</v>
      </c>
    </row>
    <row r="2" spans="1:60" ht="24.95" customHeight="1" x14ac:dyDescent="0.2">
      <c r="A2" s="196" t="s">
        <v>7</v>
      </c>
      <c r="B2" s="49" t="s">
        <v>41</v>
      </c>
      <c r="C2" s="199" t="s">
        <v>42</v>
      </c>
      <c r="D2" s="197"/>
      <c r="E2" s="197"/>
      <c r="F2" s="197"/>
      <c r="G2" s="198"/>
      <c r="AG2" t="s">
        <v>141</v>
      </c>
    </row>
    <row r="3" spans="1:60" ht="24.95" customHeight="1" x14ac:dyDescent="0.2">
      <c r="A3" s="196" t="s">
        <v>8</v>
      </c>
      <c r="B3" s="49" t="s">
        <v>58</v>
      </c>
      <c r="C3" s="199" t="s">
        <v>59</v>
      </c>
      <c r="D3" s="197"/>
      <c r="E3" s="197"/>
      <c r="F3" s="197"/>
      <c r="G3" s="198"/>
      <c r="AC3" s="174" t="s">
        <v>141</v>
      </c>
      <c r="AG3" t="s">
        <v>142</v>
      </c>
    </row>
    <row r="4" spans="1:60" ht="24.95" customHeight="1" x14ac:dyDescent="0.2">
      <c r="A4" s="200" t="s">
        <v>9</v>
      </c>
      <c r="B4" s="201" t="s">
        <v>56</v>
      </c>
      <c r="C4" s="202" t="s">
        <v>59</v>
      </c>
      <c r="D4" s="203"/>
      <c r="E4" s="203"/>
      <c r="F4" s="203"/>
      <c r="G4" s="204"/>
      <c r="AG4" t="s">
        <v>143</v>
      </c>
    </row>
    <row r="5" spans="1:60" x14ac:dyDescent="0.2">
      <c r="D5" s="10"/>
    </row>
    <row r="6" spans="1:60" ht="38.25" x14ac:dyDescent="0.2">
      <c r="A6" s="206" t="s">
        <v>144</v>
      </c>
      <c r="B6" s="208" t="s">
        <v>145</v>
      </c>
      <c r="C6" s="208" t="s">
        <v>146</v>
      </c>
      <c r="D6" s="207" t="s">
        <v>147</v>
      </c>
      <c r="E6" s="206" t="s">
        <v>148</v>
      </c>
      <c r="F6" s="205" t="s">
        <v>149</v>
      </c>
      <c r="G6" s="206" t="s">
        <v>29</v>
      </c>
      <c r="H6" s="209" t="s">
        <v>30</v>
      </c>
      <c r="I6" s="209" t="s">
        <v>150</v>
      </c>
      <c r="J6" s="209" t="s">
        <v>31</v>
      </c>
      <c r="K6" s="209" t="s">
        <v>151</v>
      </c>
      <c r="L6" s="209" t="s">
        <v>152</v>
      </c>
      <c r="M6" s="209" t="s">
        <v>153</v>
      </c>
      <c r="N6" s="209" t="s">
        <v>154</v>
      </c>
      <c r="O6" s="209" t="s">
        <v>155</v>
      </c>
      <c r="P6" s="209" t="s">
        <v>156</v>
      </c>
      <c r="Q6" s="209" t="s">
        <v>157</v>
      </c>
      <c r="R6" s="209" t="s">
        <v>158</v>
      </c>
      <c r="S6" s="209" t="s">
        <v>159</v>
      </c>
      <c r="T6" s="209" t="s">
        <v>160</v>
      </c>
      <c r="U6" s="209" t="s">
        <v>161</v>
      </c>
      <c r="V6" s="209" t="s">
        <v>162</v>
      </c>
      <c r="W6" s="209" t="s">
        <v>163</v>
      </c>
      <c r="X6" s="209" t="s">
        <v>164</v>
      </c>
      <c r="Y6" s="209" t="s">
        <v>165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">
      <c r="A8" s="222" t="s">
        <v>166</v>
      </c>
      <c r="B8" s="223" t="s">
        <v>97</v>
      </c>
      <c r="C8" s="245" t="s">
        <v>98</v>
      </c>
      <c r="D8" s="224"/>
      <c r="E8" s="225"/>
      <c r="F8" s="226"/>
      <c r="G8" s="226">
        <f>SUMIF(AG9:AG38,"&lt;&gt;NOR",G9:G38)</f>
        <v>0</v>
      </c>
      <c r="H8" s="226"/>
      <c r="I8" s="226">
        <f>SUM(I9:I38)</f>
        <v>0</v>
      </c>
      <c r="J8" s="226"/>
      <c r="K8" s="226">
        <f>SUM(K9:K38)</f>
        <v>0</v>
      </c>
      <c r="L8" s="226"/>
      <c r="M8" s="226">
        <f>SUM(M9:M38)</f>
        <v>0</v>
      </c>
      <c r="N8" s="225"/>
      <c r="O8" s="225">
        <f>SUM(O9:O38)</f>
        <v>0</v>
      </c>
      <c r="P8" s="225"/>
      <c r="Q8" s="225">
        <f>SUM(Q9:Q38)</f>
        <v>12.81</v>
      </c>
      <c r="R8" s="226"/>
      <c r="S8" s="226"/>
      <c r="T8" s="227"/>
      <c r="U8" s="221"/>
      <c r="V8" s="221">
        <f>SUM(V9:V38)</f>
        <v>180.51000000000002</v>
      </c>
      <c r="W8" s="221"/>
      <c r="X8" s="221"/>
      <c r="Y8" s="221"/>
      <c r="AG8" t="s">
        <v>167</v>
      </c>
    </row>
    <row r="9" spans="1:60" outlineLevel="1" x14ac:dyDescent="0.2">
      <c r="A9" s="229">
        <v>1</v>
      </c>
      <c r="B9" s="230" t="s">
        <v>168</v>
      </c>
      <c r="C9" s="246" t="s">
        <v>169</v>
      </c>
      <c r="D9" s="231" t="s">
        <v>170</v>
      </c>
      <c r="E9" s="232">
        <v>120</v>
      </c>
      <c r="F9" s="233"/>
      <c r="G9" s="234">
        <f>ROUND(E9*F9,2)</f>
        <v>0</v>
      </c>
      <c r="H9" s="233"/>
      <c r="I9" s="234">
        <f>ROUND(E9*H9,2)</f>
        <v>0</v>
      </c>
      <c r="J9" s="233"/>
      <c r="K9" s="234">
        <f>ROUND(E9*J9,2)</f>
        <v>0</v>
      </c>
      <c r="L9" s="234">
        <v>21</v>
      </c>
      <c r="M9" s="234">
        <f>G9*(1+L9/100)</f>
        <v>0</v>
      </c>
      <c r="N9" s="232">
        <v>0</v>
      </c>
      <c r="O9" s="232">
        <f>ROUND(E9*N9,2)</f>
        <v>0</v>
      </c>
      <c r="P9" s="232">
        <v>0</v>
      </c>
      <c r="Q9" s="232">
        <f>ROUND(E9*P9,2)</f>
        <v>0</v>
      </c>
      <c r="R9" s="234" t="s">
        <v>171</v>
      </c>
      <c r="S9" s="234" t="s">
        <v>172</v>
      </c>
      <c r="T9" s="235" t="s">
        <v>173</v>
      </c>
      <c r="U9" s="220">
        <v>3.6999999999999998E-2</v>
      </c>
      <c r="V9" s="220">
        <f>ROUND(E9*U9,2)</f>
        <v>4.4400000000000004</v>
      </c>
      <c r="W9" s="220"/>
      <c r="X9" s="220" t="s">
        <v>174</v>
      </c>
      <c r="Y9" s="220" t="s">
        <v>175</v>
      </c>
      <c r="Z9" s="210"/>
      <c r="AA9" s="210"/>
      <c r="AB9" s="210"/>
      <c r="AC9" s="210"/>
      <c r="AD9" s="210"/>
      <c r="AE9" s="210"/>
      <c r="AF9" s="210"/>
      <c r="AG9" s="210" t="s">
        <v>176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2" x14ac:dyDescent="0.2">
      <c r="A10" s="217"/>
      <c r="B10" s="218"/>
      <c r="C10" s="247" t="s">
        <v>177</v>
      </c>
      <c r="D10" s="236"/>
      <c r="E10" s="236"/>
      <c r="F10" s="236"/>
      <c r="G10" s="236"/>
      <c r="H10" s="220"/>
      <c r="I10" s="220"/>
      <c r="J10" s="220"/>
      <c r="K10" s="220"/>
      <c r="L10" s="220"/>
      <c r="M10" s="220"/>
      <c r="N10" s="219"/>
      <c r="O10" s="219"/>
      <c r="P10" s="219"/>
      <c r="Q10" s="219"/>
      <c r="R10" s="220"/>
      <c r="S10" s="220"/>
      <c r="T10" s="220"/>
      <c r="U10" s="220"/>
      <c r="V10" s="220"/>
      <c r="W10" s="220"/>
      <c r="X10" s="220"/>
      <c r="Y10" s="220"/>
      <c r="Z10" s="210"/>
      <c r="AA10" s="210"/>
      <c r="AB10" s="210"/>
      <c r="AC10" s="210"/>
      <c r="AD10" s="210"/>
      <c r="AE10" s="210"/>
      <c r="AF10" s="210"/>
      <c r="AG10" s="210" t="s">
        <v>178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ht="22.5" outlineLevel="1" x14ac:dyDescent="0.2">
      <c r="A11" s="237">
        <v>2</v>
      </c>
      <c r="B11" s="238" t="s">
        <v>407</v>
      </c>
      <c r="C11" s="248" t="s">
        <v>408</v>
      </c>
      <c r="D11" s="239" t="s">
        <v>181</v>
      </c>
      <c r="E11" s="240">
        <v>64.7</v>
      </c>
      <c r="F11" s="241"/>
      <c r="G11" s="242">
        <f>ROUND(E11*F11,2)</f>
        <v>0</v>
      </c>
      <c r="H11" s="241"/>
      <c r="I11" s="242">
        <f>ROUND(E11*H11,2)</f>
        <v>0</v>
      </c>
      <c r="J11" s="241"/>
      <c r="K11" s="242">
        <f>ROUND(E11*J11,2)</f>
        <v>0</v>
      </c>
      <c r="L11" s="242">
        <v>21</v>
      </c>
      <c r="M11" s="242">
        <f>G11*(1+L11/100)</f>
        <v>0</v>
      </c>
      <c r="N11" s="240">
        <v>0</v>
      </c>
      <c r="O11" s="240">
        <f>ROUND(E11*N11,2)</f>
        <v>0</v>
      </c>
      <c r="P11" s="240">
        <v>0.19800000000000001</v>
      </c>
      <c r="Q11" s="240">
        <f>ROUND(E11*P11,2)</f>
        <v>12.81</v>
      </c>
      <c r="R11" s="242" t="s">
        <v>171</v>
      </c>
      <c r="S11" s="242" t="s">
        <v>172</v>
      </c>
      <c r="T11" s="243" t="s">
        <v>173</v>
      </c>
      <c r="U11" s="220">
        <v>0.34</v>
      </c>
      <c r="V11" s="220">
        <f>ROUND(E11*U11,2)</f>
        <v>22</v>
      </c>
      <c r="W11" s="220"/>
      <c r="X11" s="220" t="s">
        <v>174</v>
      </c>
      <c r="Y11" s="220" t="s">
        <v>175</v>
      </c>
      <c r="Z11" s="210"/>
      <c r="AA11" s="210"/>
      <c r="AB11" s="210"/>
      <c r="AC11" s="210"/>
      <c r="AD11" s="210"/>
      <c r="AE11" s="210"/>
      <c r="AF11" s="210"/>
      <c r="AG11" s="210" t="s">
        <v>176</v>
      </c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1" x14ac:dyDescent="0.2">
      <c r="A12" s="229">
        <v>3</v>
      </c>
      <c r="B12" s="230" t="s">
        <v>190</v>
      </c>
      <c r="C12" s="246" t="s">
        <v>191</v>
      </c>
      <c r="D12" s="231" t="s">
        <v>192</v>
      </c>
      <c r="E12" s="232">
        <v>12.810600000000001</v>
      </c>
      <c r="F12" s="233"/>
      <c r="G12" s="234">
        <f>ROUND(E12*F12,2)</f>
        <v>0</v>
      </c>
      <c r="H12" s="233"/>
      <c r="I12" s="234">
        <f>ROUND(E12*H12,2)</f>
        <v>0</v>
      </c>
      <c r="J12" s="233"/>
      <c r="K12" s="234">
        <f>ROUND(E12*J12,2)</f>
        <v>0</v>
      </c>
      <c r="L12" s="234">
        <v>21</v>
      </c>
      <c r="M12" s="234">
        <f>G12*(1+L12/100)</f>
        <v>0</v>
      </c>
      <c r="N12" s="232">
        <v>0</v>
      </c>
      <c r="O12" s="232">
        <f>ROUND(E12*N12,2)</f>
        <v>0</v>
      </c>
      <c r="P12" s="232">
        <v>0</v>
      </c>
      <c r="Q12" s="232">
        <f>ROUND(E12*P12,2)</f>
        <v>0</v>
      </c>
      <c r="R12" s="234" t="s">
        <v>171</v>
      </c>
      <c r="S12" s="234" t="s">
        <v>172</v>
      </c>
      <c r="T12" s="235" t="s">
        <v>173</v>
      </c>
      <c r="U12" s="220">
        <v>9.9000000000000005E-2</v>
      </c>
      <c r="V12" s="220">
        <f>ROUND(E12*U12,2)</f>
        <v>1.27</v>
      </c>
      <c r="W12" s="220"/>
      <c r="X12" s="220" t="s">
        <v>193</v>
      </c>
      <c r="Y12" s="220" t="s">
        <v>175</v>
      </c>
      <c r="Z12" s="210"/>
      <c r="AA12" s="210"/>
      <c r="AB12" s="210"/>
      <c r="AC12" s="210"/>
      <c r="AD12" s="210"/>
      <c r="AE12" s="210"/>
      <c r="AF12" s="210"/>
      <c r="AG12" s="210" t="s">
        <v>194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2" x14ac:dyDescent="0.2">
      <c r="A13" s="217"/>
      <c r="B13" s="218"/>
      <c r="C13" s="247" t="s">
        <v>195</v>
      </c>
      <c r="D13" s="236"/>
      <c r="E13" s="236"/>
      <c r="F13" s="236"/>
      <c r="G13" s="236"/>
      <c r="H13" s="220"/>
      <c r="I13" s="220"/>
      <c r="J13" s="220"/>
      <c r="K13" s="220"/>
      <c r="L13" s="220"/>
      <c r="M13" s="220"/>
      <c r="N13" s="219"/>
      <c r="O13" s="219"/>
      <c r="P13" s="219"/>
      <c r="Q13" s="219"/>
      <c r="R13" s="220"/>
      <c r="S13" s="220"/>
      <c r="T13" s="220"/>
      <c r="U13" s="220"/>
      <c r="V13" s="220"/>
      <c r="W13" s="220"/>
      <c r="X13" s="220"/>
      <c r="Y13" s="220"/>
      <c r="Z13" s="210"/>
      <c r="AA13" s="210"/>
      <c r="AB13" s="210"/>
      <c r="AC13" s="210"/>
      <c r="AD13" s="210"/>
      <c r="AE13" s="210"/>
      <c r="AF13" s="210"/>
      <c r="AG13" s="210" t="s">
        <v>178</v>
      </c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ht="22.5" outlineLevel="1" x14ac:dyDescent="0.2">
      <c r="A14" s="237">
        <v>4</v>
      </c>
      <c r="B14" s="238" t="s">
        <v>196</v>
      </c>
      <c r="C14" s="248" t="s">
        <v>197</v>
      </c>
      <c r="D14" s="239" t="s">
        <v>192</v>
      </c>
      <c r="E14" s="240">
        <v>12.810600000000001</v>
      </c>
      <c r="F14" s="241"/>
      <c r="G14" s="242">
        <f>ROUND(E14*F14,2)</f>
        <v>0</v>
      </c>
      <c r="H14" s="241"/>
      <c r="I14" s="242">
        <f>ROUND(E14*H14,2)</f>
        <v>0</v>
      </c>
      <c r="J14" s="241"/>
      <c r="K14" s="242">
        <f>ROUND(E14*J14,2)</f>
        <v>0</v>
      </c>
      <c r="L14" s="242">
        <v>21</v>
      </c>
      <c r="M14" s="242">
        <f>G14*(1+L14/100)</f>
        <v>0</v>
      </c>
      <c r="N14" s="240">
        <v>0</v>
      </c>
      <c r="O14" s="240">
        <f>ROUND(E14*N14,2)</f>
        <v>0</v>
      </c>
      <c r="P14" s="240">
        <v>0</v>
      </c>
      <c r="Q14" s="240">
        <f>ROUND(E14*P14,2)</f>
        <v>0</v>
      </c>
      <c r="R14" s="242" t="s">
        <v>171</v>
      </c>
      <c r="S14" s="242" t="s">
        <v>172</v>
      </c>
      <c r="T14" s="243" t="s">
        <v>173</v>
      </c>
      <c r="U14" s="220">
        <v>0.01</v>
      </c>
      <c r="V14" s="220">
        <f>ROUND(E14*U14,2)</f>
        <v>0.13</v>
      </c>
      <c r="W14" s="220"/>
      <c r="X14" s="220" t="s">
        <v>193</v>
      </c>
      <c r="Y14" s="220" t="s">
        <v>175</v>
      </c>
      <c r="Z14" s="210"/>
      <c r="AA14" s="210"/>
      <c r="AB14" s="210"/>
      <c r="AC14" s="210"/>
      <c r="AD14" s="210"/>
      <c r="AE14" s="210"/>
      <c r="AF14" s="210"/>
      <c r="AG14" s="210" t="s">
        <v>194</v>
      </c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ht="22.5" outlineLevel="1" x14ac:dyDescent="0.2">
      <c r="A15" s="237">
        <v>5</v>
      </c>
      <c r="B15" s="238" t="s">
        <v>198</v>
      </c>
      <c r="C15" s="248" t="s">
        <v>199</v>
      </c>
      <c r="D15" s="239" t="s">
        <v>192</v>
      </c>
      <c r="E15" s="240">
        <v>243.4014</v>
      </c>
      <c r="F15" s="241"/>
      <c r="G15" s="242">
        <f>ROUND(E15*F15,2)</f>
        <v>0</v>
      </c>
      <c r="H15" s="241"/>
      <c r="I15" s="242">
        <f>ROUND(E15*H15,2)</f>
        <v>0</v>
      </c>
      <c r="J15" s="241"/>
      <c r="K15" s="242">
        <f>ROUND(E15*J15,2)</f>
        <v>0</v>
      </c>
      <c r="L15" s="242">
        <v>21</v>
      </c>
      <c r="M15" s="242">
        <f>G15*(1+L15/100)</f>
        <v>0</v>
      </c>
      <c r="N15" s="240">
        <v>0</v>
      </c>
      <c r="O15" s="240">
        <f>ROUND(E15*N15,2)</f>
        <v>0</v>
      </c>
      <c r="P15" s="240">
        <v>0</v>
      </c>
      <c r="Q15" s="240">
        <f>ROUND(E15*P15,2)</f>
        <v>0</v>
      </c>
      <c r="R15" s="242" t="s">
        <v>171</v>
      </c>
      <c r="S15" s="242" t="s">
        <v>172</v>
      </c>
      <c r="T15" s="243" t="s">
        <v>173</v>
      </c>
      <c r="U15" s="220">
        <v>0</v>
      </c>
      <c r="V15" s="220">
        <f>ROUND(E15*U15,2)</f>
        <v>0</v>
      </c>
      <c r="W15" s="220"/>
      <c r="X15" s="220" t="s">
        <v>193</v>
      </c>
      <c r="Y15" s="220" t="s">
        <v>175</v>
      </c>
      <c r="Z15" s="210"/>
      <c r="AA15" s="210"/>
      <c r="AB15" s="210"/>
      <c r="AC15" s="210"/>
      <c r="AD15" s="210"/>
      <c r="AE15" s="210"/>
      <c r="AF15" s="210"/>
      <c r="AG15" s="210" t="s">
        <v>194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outlineLevel="1" x14ac:dyDescent="0.2">
      <c r="A16" s="237">
        <v>6</v>
      </c>
      <c r="B16" s="238" t="s">
        <v>200</v>
      </c>
      <c r="C16" s="248" t="s">
        <v>201</v>
      </c>
      <c r="D16" s="239" t="s">
        <v>192</v>
      </c>
      <c r="E16" s="240">
        <v>12.810600000000001</v>
      </c>
      <c r="F16" s="241"/>
      <c r="G16" s="242">
        <f>ROUND(E16*F16,2)</f>
        <v>0</v>
      </c>
      <c r="H16" s="241"/>
      <c r="I16" s="242">
        <f>ROUND(E16*H16,2)</f>
        <v>0</v>
      </c>
      <c r="J16" s="241"/>
      <c r="K16" s="242">
        <f>ROUND(E16*J16,2)</f>
        <v>0</v>
      </c>
      <c r="L16" s="242">
        <v>21</v>
      </c>
      <c r="M16" s="242">
        <f>G16*(1+L16/100)</f>
        <v>0</v>
      </c>
      <c r="N16" s="240">
        <v>0</v>
      </c>
      <c r="O16" s="240">
        <f>ROUND(E16*N16,2)</f>
        <v>0</v>
      </c>
      <c r="P16" s="240">
        <v>0</v>
      </c>
      <c r="Q16" s="240">
        <f>ROUND(E16*P16,2)</f>
        <v>0</v>
      </c>
      <c r="R16" s="242"/>
      <c r="S16" s="242" t="s">
        <v>202</v>
      </c>
      <c r="T16" s="243" t="s">
        <v>203</v>
      </c>
      <c r="U16" s="220">
        <v>0</v>
      </c>
      <c r="V16" s="220">
        <f>ROUND(E16*U16,2)</f>
        <v>0</v>
      </c>
      <c r="W16" s="220"/>
      <c r="X16" s="220" t="s">
        <v>193</v>
      </c>
      <c r="Y16" s="220" t="s">
        <v>175</v>
      </c>
      <c r="Z16" s="210"/>
      <c r="AA16" s="210"/>
      <c r="AB16" s="210"/>
      <c r="AC16" s="210"/>
      <c r="AD16" s="210"/>
      <c r="AE16" s="210"/>
      <c r="AF16" s="210"/>
      <c r="AG16" s="210" t="s">
        <v>194</v>
      </c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outlineLevel="1" x14ac:dyDescent="0.2">
      <c r="A17" s="229">
        <v>7</v>
      </c>
      <c r="B17" s="230" t="s">
        <v>209</v>
      </c>
      <c r="C17" s="246" t="s">
        <v>210</v>
      </c>
      <c r="D17" s="231" t="s">
        <v>211</v>
      </c>
      <c r="E17" s="232">
        <v>107.23</v>
      </c>
      <c r="F17" s="233"/>
      <c r="G17" s="234">
        <f>ROUND(E17*F17,2)</f>
        <v>0</v>
      </c>
      <c r="H17" s="233"/>
      <c r="I17" s="234">
        <f>ROUND(E17*H17,2)</f>
        <v>0</v>
      </c>
      <c r="J17" s="233"/>
      <c r="K17" s="234">
        <f>ROUND(E17*J17,2)</f>
        <v>0</v>
      </c>
      <c r="L17" s="234">
        <v>21</v>
      </c>
      <c r="M17" s="234">
        <f>G17*(1+L17/100)</f>
        <v>0</v>
      </c>
      <c r="N17" s="232">
        <v>0</v>
      </c>
      <c r="O17" s="232">
        <f>ROUND(E17*N17,2)</f>
        <v>0</v>
      </c>
      <c r="P17" s="232">
        <v>0</v>
      </c>
      <c r="Q17" s="232">
        <f>ROUND(E17*P17,2)</f>
        <v>0</v>
      </c>
      <c r="R17" s="234" t="s">
        <v>212</v>
      </c>
      <c r="S17" s="234" t="s">
        <v>172</v>
      </c>
      <c r="T17" s="235" t="s">
        <v>173</v>
      </c>
      <c r="U17" s="220">
        <v>9.5200000000000007E-2</v>
      </c>
      <c r="V17" s="220">
        <f>ROUND(E17*U17,2)</f>
        <v>10.210000000000001</v>
      </c>
      <c r="W17" s="220"/>
      <c r="X17" s="220" t="s">
        <v>174</v>
      </c>
      <c r="Y17" s="220" t="s">
        <v>175</v>
      </c>
      <c r="Z17" s="210"/>
      <c r="AA17" s="210"/>
      <c r="AB17" s="210"/>
      <c r="AC17" s="210"/>
      <c r="AD17" s="210"/>
      <c r="AE17" s="210"/>
      <c r="AF17" s="210"/>
      <c r="AG17" s="210" t="s">
        <v>176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outlineLevel="2" x14ac:dyDescent="0.2">
      <c r="A18" s="217"/>
      <c r="B18" s="218"/>
      <c r="C18" s="247" t="s">
        <v>213</v>
      </c>
      <c r="D18" s="236"/>
      <c r="E18" s="236"/>
      <c r="F18" s="236"/>
      <c r="G18" s="236"/>
      <c r="H18" s="220"/>
      <c r="I18" s="220"/>
      <c r="J18" s="220"/>
      <c r="K18" s="220"/>
      <c r="L18" s="220"/>
      <c r="M18" s="220"/>
      <c r="N18" s="219"/>
      <c r="O18" s="219"/>
      <c r="P18" s="219"/>
      <c r="Q18" s="219"/>
      <c r="R18" s="220"/>
      <c r="S18" s="220"/>
      <c r="T18" s="220"/>
      <c r="U18" s="220"/>
      <c r="V18" s="220"/>
      <c r="W18" s="220"/>
      <c r="X18" s="220"/>
      <c r="Y18" s="220"/>
      <c r="Z18" s="210"/>
      <c r="AA18" s="210"/>
      <c r="AB18" s="210"/>
      <c r="AC18" s="210"/>
      <c r="AD18" s="210"/>
      <c r="AE18" s="210"/>
      <c r="AF18" s="210"/>
      <c r="AG18" s="210" t="s">
        <v>178</v>
      </c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44" t="str">
        <f>C18</f>
        <v>nebo lesní půdy, s vodorovným přemístěním na hromady v místě upotřebení nebo na dočasné či trvalé skládky se složením</v>
      </c>
      <c r="BB18" s="210"/>
      <c r="BC18" s="210"/>
      <c r="BD18" s="210"/>
      <c r="BE18" s="210"/>
      <c r="BF18" s="210"/>
      <c r="BG18" s="210"/>
      <c r="BH18" s="210"/>
    </row>
    <row r="19" spans="1:60" outlineLevel="1" x14ac:dyDescent="0.2">
      <c r="A19" s="229">
        <v>8</v>
      </c>
      <c r="B19" s="230" t="s">
        <v>409</v>
      </c>
      <c r="C19" s="246" t="s">
        <v>410</v>
      </c>
      <c r="D19" s="231" t="s">
        <v>211</v>
      </c>
      <c r="E19" s="232">
        <v>32.35</v>
      </c>
      <c r="F19" s="233"/>
      <c r="G19" s="234">
        <f>ROUND(E19*F19,2)</f>
        <v>0</v>
      </c>
      <c r="H19" s="233"/>
      <c r="I19" s="234">
        <f>ROUND(E19*H19,2)</f>
        <v>0</v>
      </c>
      <c r="J19" s="233"/>
      <c r="K19" s="234">
        <f>ROUND(E19*J19,2)</f>
        <v>0</v>
      </c>
      <c r="L19" s="234">
        <v>21</v>
      </c>
      <c r="M19" s="234">
        <f>G19*(1+L19/100)</f>
        <v>0</v>
      </c>
      <c r="N19" s="232">
        <v>0</v>
      </c>
      <c r="O19" s="232">
        <f>ROUND(E19*N19,2)</f>
        <v>0</v>
      </c>
      <c r="P19" s="232">
        <v>0</v>
      </c>
      <c r="Q19" s="232">
        <f>ROUND(E19*P19,2)</f>
        <v>0</v>
      </c>
      <c r="R19" s="234" t="s">
        <v>212</v>
      </c>
      <c r="S19" s="234" t="s">
        <v>172</v>
      </c>
      <c r="T19" s="235" t="s">
        <v>173</v>
      </c>
      <c r="U19" s="220">
        <v>0.626</v>
      </c>
      <c r="V19" s="220">
        <f>ROUND(E19*U19,2)</f>
        <v>20.25</v>
      </c>
      <c r="W19" s="220"/>
      <c r="X19" s="220" t="s">
        <v>174</v>
      </c>
      <c r="Y19" s="220" t="s">
        <v>175</v>
      </c>
      <c r="Z19" s="210"/>
      <c r="AA19" s="210"/>
      <c r="AB19" s="210"/>
      <c r="AC19" s="210"/>
      <c r="AD19" s="210"/>
      <c r="AE19" s="210"/>
      <c r="AF19" s="210"/>
      <c r="AG19" s="210" t="s">
        <v>176</v>
      </c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outlineLevel="2" x14ac:dyDescent="0.2">
      <c r="A20" s="217"/>
      <c r="B20" s="218"/>
      <c r="C20" s="247" t="s">
        <v>216</v>
      </c>
      <c r="D20" s="236"/>
      <c r="E20" s="236"/>
      <c r="F20" s="236"/>
      <c r="G20" s="236"/>
      <c r="H20" s="220"/>
      <c r="I20" s="220"/>
      <c r="J20" s="220"/>
      <c r="K20" s="220"/>
      <c r="L20" s="220"/>
      <c r="M20" s="220"/>
      <c r="N20" s="219"/>
      <c r="O20" s="219"/>
      <c r="P20" s="219"/>
      <c r="Q20" s="219"/>
      <c r="R20" s="220"/>
      <c r="S20" s="220"/>
      <c r="T20" s="220"/>
      <c r="U20" s="220"/>
      <c r="V20" s="220"/>
      <c r="W20" s="220"/>
      <c r="X20" s="220"/>
      <c r="Y20" s="220"/>
      <c r="Z20" s="210"/>
      <c r="AA20" s="210"/>
      <c r="AB20" s="210"/>
      <c r="AC20" s="210"/>
      <c r="AD20" s="210"/>
      <c r="AE20" s="210"/>
      <c r="AF20" s="210"/>
      <c r="AG20" s="210" t="s">
        <v>178</v>
      </c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ht="22.5" outlineLevel="1" x14ac:dyDescent="0.2">
      <c r="A21" s="229">
        <v>9</v>
      </c>
      <c r="B21" s="230" t="s">
        <v>217</v>
      </c>
      <c r="C21" s="246" t="s">
        <v>218</v>
      </c>
      <c r="D21" s="231" t="s">
        <v>211</v>
      </c>
      <c r="E21" s="232">
        <v>9.7050000000000001</v>
      </c>
      <c r="F21" s="233"/>
      <c r="G21" s="234">
        <f>ROUND(E21*F21,2)</f>
        <v>0</v>
      </c>
      <c r="H21" s="233"/>
      <c r="I21" s="234">
        <f>ROUND(E21*H21,2)</f>
        <v>0</v>
      </c>
      <c r="J21" s="233"/>
      <c r="K21" s="234">
        <f>ROUND(E21*J21,2)</f>
        <v>0</v>
      </c>
      <c r="L21" s="234">
        <v>21</v>
      </c>
      <c r="M21" s="234">
        <f>G21*(1+L21/100)</f>
        <v>0</v>
      </c>
      <c r="N21" s="232">
        <v>0</v>
      </c>
      <c r="O21" s="232">
        <f>ROUND(E21*N21,2)</f>
        <v>0</v>
      </c>
      <c r="P21" s="232">
        <v>0</v>
      </c>
      <c r="Q21" s="232">
        <f>ROUND(E21*P21,2)</f>
        <v>0</v>
      </c>
      <c r="R21" s="234" t="s">
        <v>212</v>
      </c>
      <c r="S21" s="234" t="s">
        <v>172</v>
      </c>
      <c r="T21" s="235" t="s">
        <v>173</v>
      </c>
      <c r="U21" s="220">
        <v>8.1000000000000003E-2</v>
      </c>
      <c r="V21" s="220">
        <f>ROUND(E21*U21,2)</f>
        <v>0.79</v>
      </c>
      <c r="W21" s="220"/>
      <c r="X21" s="220" t="s">
        <v>174</v>
      </c>
      <c r="Y21" s="220" t="s">
        <v>175</v>
      </c>
      <c r="Z21" s="210"/>
      <c r="AA21" s="210"/>
      <c r="AB21" s="210"/>
      <c r="AC21" s="210"/>
      <c r="AD21" s="210"/>
      <c r="AE21" s="210"/>
      <c r="AF21" s="210"/>
      <c r="AG21" s="210" t="s">
        <v>176</v>
      </c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2" x14ac:dyDescent="0.2">
      <c r="A22" s="217"/>
      <c r="B22" s="218"/>
      <c r="C22" s="247" t="s">
        <v>216</v>
      </c>
      <c r="D22" s="236"/>
      <c r="E22" s="236"/>
      <c r="F22" s="236"/>
      <c r="G22" s="236"/>
      <c r="H22" s="220"/>
      <c r="I22" s="220"/>
      <c r="J22" s="220"/>
      <c r="K22" s="220"/>
      <c r="L22" s="220"/>
      <c r="M22" s="220"/>
      <c r="N22" s="219"/>
      <c r="O22" s="219"/>
      <c r="P22" s="219"/>
      <c r="Q22" s="219"/>
      <c r="R22" s="220"/>
      <c r="S22" s="220"/>
      <c r="T22" s="220"/>
      <c r="U22" s="220"/>
      <c r="V22" s="220"/>
      <c r="W22" s="220"/>
      <c r="X22" s="220"/>
      <c r="Y22" s="220"/>
      <c r="Z22" s="210"/>
      <c r="AA22" s="210"/>
      <c r="AB22" s="210"/>
      <c r="AC22" s="210"/>
      <c r="AD22" s="210"/>
      <c r="AE22" s="210"/>
      <c r="AF22" s="210"/>
      <c r="AG22" s="210" t="s">
        <v>178</v>
      </c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1" x14ac:dyDescent="0.2">
      <c r="A23" s="229">
        <v>10</v>
      </c>
      <c r="B23" s="230" t="s">
        <v>219</v>
      </c>
      <c r="C23" s="246" t="s">
        <v>220</v>
      </c>
      <c r="D23" s="231" t="s">
        <v>211</v>
      </c>
      <c r="E23" s="232">
        <v>55.59</v>
      </c>
      <c r="F23" s="233"/>
      <c r="G23" s="234">
        <f>ROUND(E23*F23,2)</f>
        <v>0</v>
      </c>
      <c r="H23" s="233"/>
      <c r="I23" s="234">
        <f>ROUND(E23*H23,2)</f>
        <v>0</v>
      </c>
      <c r="J23" s="233"/>
      <c r="K23" s="234">
        <f>ROUND(E23*J23,2)</f>
        <v>0</v>
      </c>
      <c r="L23" s="234">
        <v>21</v>
      </c>
      <c r="M23" s="234">
        <f>G23*(1+L23/100)</f>
        <v>0</v>
      </c>
      <c r="N23" s="232">
        <v>0</v>
      </c>
      <c r="O23" s="232">
        <f>ROUND(E23*N23,2)</f>
        <v>0</v>
      </c>
      <c r="P23" s="232">
        <v>0</v>
      </c>
      <c r="Q23" s="232">
        <f>ROUND(E23*P23,2)</f>
        <v>0</v>
      </c>
      <c r="R23" s="234" t="s">
        <v>212</v>
      </c>
      <c r="S23" s="234" t="s">
        <v>172</v>
      </c>
      <c r="T23" s="235" t="s">
        <v>173</v>
      </c>
      <c r="U23" s="220">
        <v>0.36799999999999999</v>
      </c>
      <c r="V23" s="220">
        <f>ROUND(E23*U23,2)</f>
        <v>20.46</v>
      </c>
      <c r="W23" s="220"/>
      <c r="X23" s="220" t="s">
        <v>174</v>
      </c>
      <c r="Y23" s="220" t="s">
        <v>175</v>
      </c>
      <c r="Z23" s="210"/>
      <c r="AA23" s="210"/>
      <c r="AB23" s="210"/>
      <c r="AC23" s="210"/>
      <c r="AD23" s="210"/>
      <c r="AE23" s="210"/>
      <c r="AF23" s="210"/>
      <c r="AG23" s="210" t="s">
        <v>176</v>
      </c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2" x14ac:dyDescent="0.2">
      <c r="A24" s="217"/>
      <c r="B24" s="218"/>
      <c r="C24" s="247" t="s">
        <v>216</v>
      </c>
      <c r="D24" s="236"/>
      <c r="E24" s="236"/>
      <c r="F24" s="236"/>
      <c r="G24" s="236"/>
      <c r="H24" s="220"/>
      <c r="I24" s="220"/>
      <c r="J24" s="220"/>
      <c r="K24" s="220"/>
      <c r="L24" s="220"/>
      <c r="M24" s="220"/>
      <c r="N24" s="219"/>
      <c r="O24" s="219"/>
      <c r="P24" s="219"/>
      <c r="Q24" s="219"/>
      <c r="R24" s="220"/>
      <c r="S24" s="220"/>
      <c r="T24" s="220"/>
      <c r="U24" s="220"/>
      <c r="V24" s="220"/>
      <c r="W24" s="220"/>
      <c r="X24" s="220"/>
      <c r="Y24" s="220"/>
      <c r="Z24" s="210"/>
      <c r="AA24" s="210"/>
      <c r="AB24" s="210"/>
      <c r="AC24" s="210"/>
      <c r="AD24" s="210"/>
      <c r="AE24" s="210"/>
      <c r="AF24" s="210"/>
      <c r="AG24" s="210" t="s">
        <v>178</v>
      </c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ht="22.5" outlineLevel="1" x14ac:dyDescent="0.2">
      <c r="A25" s="229">
        <v>11</v>
      </c>
      <c r="B25" s="230" t="s">
        <v>221</v>
      </c>
      <c r="C25" s="246" t="s">
        <v>222</v>
      </c>
      <c r="D25" s="231" t="s">
        <v>211</v>
      </c>
      <c r="E25" s="232">
        <v>27.795000000000002</v>
      </c>
      <c r="F25" s="233"/>
      <c r="G25" s="234">
        <f>ROUND(E25*F25,2)</f>
        <v>0</v>
      </c>
      <c r="H25" s="233"/>
      <c r="I25" s="234">
        <f>ROUND(E25*H25,2)</f>
        <v>0</v>
      </c>
      <c r="J25" s="233"/>
      <c r="K25" s="234">
        <f>ROUND(E25*J25,2)</f>
        <v>0</v>
      </c>
      <c r="L25" s="234">
        <v>21</v>
      </c>
      <c r="M25" s="234">
        <f>G25*(1+L25/100)</f>
        <v>0</v>
      </c>
      <c r="N25" s="232">
        <v>0</v>
      </c>
      <c r="O25" s="232">
        <f>ROUND(E25*N25,2)</f>
        <v>0</v>
      </c>
      <c r="P25" s="232">
        <v>0</v>
      </c>
      <c r="Q25" s="232">
        <f>ROUND(E25*P25,2)</f>
        <v>0</v>
      </c>
      <c r="R25" s="234" t="s">
        <v>212</v>
      </c>
      <c r="S25" s="234" t="s">
        <v>172</v>
      </c>
      <c r="T25" s="235" t="s">
        <v>173</v>
      </c>
      <c r="U25" s="220">
        <v>5.8000000000000003E-2</v>
      </c>
      <c r="V25" s="220">
        <f>ROUND(E25*U25,2)</f>
        <v>1.61</v>
      </c>
      <c r="W25" s="220"/>
      <c r="X25" s="220" t="s">
        <v>174</v>
      </c>
      <c r="Y25" s="220" t="s">
        <v>175</v>
      </c>
      <c r="Z25" s="210"/>
      <c r="AA25" s="210"/>
      <c r="AB25" s="210"/>
      <c r="AC25" s="210"/>
      <c r="AD25" s="210"/>
      <c r="AE25" s="210"/>
      <c r="AF25" s="210"/>
      <c r="AG25" s="210" t="s">
        <v>176</v>
      </c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2" x14ac:dyDescent="0.2">
      <c r="A26" s="217"/>
      <c r="B26" s="218"/>
      <c r="C26" s="247" t="s">
        <v>216</v>
      </c>
      <c r="D26" s="236"/>
      <c r="E26" s="236"/>
      <c r="F26" s="236"/>
      <c r="G26" s="236"/>
      <c r="H26" s="220"/>
      <c r="I26" s="220"/>
      <c r="J26" s="220"/>
      <c r="K26" s="220"/>
      <c r="L26" s="220"/>
      <c r="M26" s="220"/>
      <c r="N26" s="219"/>
      <c r="O26" s="219"/>
      <c r="P26" s="219"/>
      <c r="Q26" s="219"/>
      <c r="R26" s="220"/>
      <c r="S26" s="220"/>
      <c r="T26" s="220"/>
      <c r="U26" s="220"/>
      <c r="V26" s="220"/>
      <c r="W26" s="220"/>
      <c r="X26" s="220"/>
      <c r="Y26" s="220"/>
      <c r="Z26" s="210"/>
      <c r="AA26" s="210"/>
      <c r="AB26" s="210"/>
      <c r="AC26" s="210"/>
      <c r="AD26" s="210"/>
      <c r="AE26" s="210"/>
      <c r="AF26" s="210"/>
      <c r="AG26" s="210" t="s">
        <v>178</v>
      </c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1" x14ac:dyDescent="0.2">
      <c r="A27" s="229">
        <v>12</v>
      </c>
      <c r="B27" s="230" t="s">
        <v>231</v>
      </c>
      <c r="C27" s="246" t="s">
        <v>232</v>
      </c>
      <c r="D27" s="231" t="s">
        <v>211</v>
      </c>
      <c r="E27" s="232">
        <v>87.94</v>
      </c>
      <c r="F27" s="233"/>
      <c r="G27" s="234">
        <f>ROUND(E27*F27,2)</f>
        <v>0</v>
      </c>
      <c r="H27" s="233"/>
      <c r="I27" s="234">
        <f>ROUND(E27*H27,2)</f>
        <v>0</v>
      </c>
      <c r="J27" s="233"/>
      <c r="K27" s="234">
        <f>ROUND(E27*J27,2)</f>
        <v>0</v>
      </c>
      <c r="L27" s="234">
        <v>21</v>
      </c>
      <c r="M27" s="234">
        <f>G27*(1+L27/100)</f>
        <v>0</v>
      </c>
      <c r="N27" s="232">
        <v>0</v>
      </c>
      <c r="O27" s="232">
        <f>ROUND(E27*N27,2)</f>
        <v>0</v>
      </c>
      <c r="P27" s="232">
        <v>0</v>
      </c>
      <c r="Q27" s="232">
        <f>ROUND(E27*P27,2)</f>
        <v>0</v>
      </c>
      <c r="R27" s="234" t="s">
        <v>212</v>
      </c>
      <c r="S27" s="234" t="s">
        <v>172</v>
      </c>
      <c r="T27" s="235" t="s">
        <v>173</v>
      </c>
      <c r="U27" s="220">
        <v>1.0999999999999999E-2</v>
      </c>
      <c r="V27" s="220">
        <f>ROUND(E27*U27,2)</f>
        <v>0.97</v>
      </c>
      <c r="W27" s="220"/>
      <c r="X27" s="220" t="s">
        <v>174</v>
      </c>
      <c r="Y27" s="220" t="s">
        <v>175</v>
      </c>
      <c r="Z27" s="210"/>
      <c r="AA27" s="210"/>
      <c r="AB27" s="210"/>
      <c r="AC27" s="210"/>
      <c r="AD27" s="210"/>
      <c r="AE27" s="210"/>
      <c r="AF27" s="210"/>
      <c r="AG27" s="210" t="s">
        <v>176</v>
      </c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2" x14ac:dyDescent="0.2">
      <c r="A28" s="217"/>
      <c r="B28" s="218"/>
      <c r="C28" s="247" t="s">
        <v>233</v>
      </c>
      <c r="D28" s="236"/>
      <c r="E28" s="236"/>
      <c r="F28" s="236"/>
      <c r="G28" s="236"/>
      <c r="H28" s="220"/>
      <c r="I28" s="220"/>
      <c r="J28" s="220"/>
      <c r="K28" s="220"/>
      <c r="L28" s="220"/>
      <c r="M28" s="220"/>
      <c r="N28" s="219"/>
      <c r="O28" s="219"/>
      <c r="P28" s="219"/>
      <c r="Q28" s="219"/>
      <c r="R28" s="220"/>
      <c r="S28" s="220"/>
      <c r="T28" s="220"/>
      <c r="U28" s="220"/>
      <c r="V28" s="220"/>
      <c r="W28" s="220"/>
      <c r="X28" s="220"/>
      <c r="Y28" s="220"/>
      <c r="Z28" s="210"/>
      <c r="AA28" s="210"/>
      <c r="AB28" s="210"/>
      <c r="AC28" s="210"/>
      <c r="AD28" s="210"/>
      <c r="AE28" s="210"/>
      <c r="AF28" s="210"/>
      <c r="AG28" s="210" t="s">
        <v>178</v>
      </c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ht="22.5" outlineLevel="1" x14ac:dyDescent="0.2">
      <c r="A29" s="237">
        <v>13</v>
      </c>
      <c r="B29" s="238" t="s">
        <v>234</v>
      </c>
      <c r="C29" s="248" t="s">
        <v>235</v>
      </c>
      <c r="D29" s="239" t="s">
        <v>211</v>
      </c>
      <c r="E29" s="240">
        <v>87.94</v>
      </c>
      <c r="F29" s="241"/>
      <c r="G29" s="242">
        <f>ROUND(E29*F29,2)</f>
        <v>0</v>
      </c>
      <c r="H29" s="241"/>
      <c r="I29" s="242">
        <f>ROUND(E29*H29,2)</f>
        <v>0</v>
      </c>
      <c r="J29" s="241"/>
      <c r="K29" s="242">
        <f>ROUND(E29*J29,2)</f>
        <v>0</v>
      </c>
      <c r="L29" s="242">
        <v>21</v>
      </c>
      <c r="M29" s="242">
        <f>G29*(1+L29/100)</f>
        <v>0</v>
      </c>
      <c r="N29" s="240">
        <v>0</v>
      </c>
      <c r="O29" s="240">
        <f>ROUND(E29*N29,2)</f>
        <v>0</v>
      </c>
      <c r="P29" s="240">
        <v>0</v>
      </c>
      <c r="Q29" s="240">
        <f>ROUND(E29*P29,2)</f>
        <v>0</v>
      </c>
      <c r="R29" s="242" t="s">
        <v>212</v>
      </c>
      <c r="S29" s="242" t="s">
        <v>172</v>
      </c>
      <c r="T29" s="243" t="s">
        <v>173</v>
      </c>
      <c r="U29" s="220">
        <v>8.9999999999999993E-3</v>
      </c>
      <c r="V29" s="220">
        <f>ROUND(E29*U29,2)</f>
        <v>0.79</v>
      </c>
      <c r="W29" s="220"/>
      <c r="X29" s="220" t="s">
        <v>174</v>
      </c>
      <c r="Y29" s="220" t="s">
        <v>175</v>
      </c>
      <c r="Z29" s="210"/>
      <c r="AA29" s="210"/>
      <c r="AB29" s="210"/>
      <c r="AC29" s="210"/>
      <c r="AD29" s="210"/>
      <c r="AE29" s="210"/>
      <c r="AF29" s="210"/>
      <c r="AG29" s="210" t="s">
        <v>176</v>
      </c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ht="22.5" outlineLevel="1" x14ac:dyDescent="0.2">
      <c r="A30" s="237">
        <v>14</v>
      </c>
      <c r="B30" s="238" t="s">
        <v>239</v>
      </c>
      <c r="C30" s="248" t="s">
        <v>240</v>
      </c>
      <c r="D30" s="239" t="s">
        <v>211</v>
      </c>
      <c r="E30" s="240">
        <v>26.49</v>
      </c>
      <c r="F30" s="241"/>
      <c r="G30" s="242">
        <f>ROUND(E30*F30,2)</f>
        <v>0</v>
      </c>
      <c r="H30" s="241"/>
      <c r="I30" s="242">
        <f>ROUND(E30*H30,2)</f>
        <v>0</v>
      </c>
      <c r="J30" s="241"/>
      <c r="K30" s="242">
        <f>ROUND(E30*J30,2)</f>
        <v>0</v>
      </c>
      <c r="L30" s="242">
        <v>21</v>
      </c>
      <c r="M30" s="242">
        <f>G30*(1+L30/100)</f>
        <v>0</v>
      </c>
      <c r="N30" s="240">
        <v>0</v>
      </c>
      <c r="O30" s="240">
        <f>ROUND(E30*N30,2)</f>
        <v>0</v>
      </c>
      <c r="P30" s="240">
        <v>0</v>
      </c>
      <c r="Q30" s="240">
        <f>ROUND(E30*P30,2)</f>
        <v>0</v>
      </c>
      <c r="R30" s="242" t="s">
        <v>212</v>
      </c>
      <c r="S30" s="242" t="s">
        <v>172</v>
      </c>
      <c r="T30" s="243" t="s">
        <v>173</v>
      </c>
      <c r="U30" s="220">
        <v>5.2999999999999999E-2</v>
      </c>
      <c r="V30" s="220">
        <f>ROUND(E30*U30,2)</f>
        <v>1.4</v>
      </c>
      <c r="W30" s="220"/>
      <c r="X30" s="220" t="s">
        <v>174</v>
      </c>
      <c r="Y30" s="220" t="s">
        <v>175</v>
      </c>
      <c r="Z30" s="210"/>
      <c r="AA30" s="210"/>
      <c r="AB30" s="210"/>
      <c r="AC30" s="210"/>
      <c r="AD30" s="210"/>
      <c r="AE30" s="210"/>
      <c r="AF30" s="210"/>
      <c r="AG30" s="210" t="s">
        <v>176</v>
      </c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1" x14ac:dyDescent="0.2">
      <c r="A31" s="229">
        <v>15</v>
      </c>
      <c r="B31" s="230" t="s">
        <v>231</v>
      </c>
      <c r="C31" s="246" t="s">
        <v>232</v>
      </c>
      <c r="D31" s="231" t="s">
        <v>211</v>
      </c>
      <c r="E31" s="232">
        <v>26.49</v>
      </c>
      <c r="F31" s="233"/>
      <c r="G31" s="234">
        <f>ROUND(E31*F31,2)</f>
        <v>0</v>
      </c>
      <c r="H31" s="233"/>
      <c r="I31" s="234">
        <f>ROUND(E31*H31,2)</f>
        <v>0</v>
      </c>
      <c r="J31" s="233"/>
      <c r="K31" s="234">
        <f>ROUND(E31*J31,2)</f>
        <v>0</v>
      </c>
      <c r="L31" s="234">
        <v>21</v>
      </c>
      <c r="M31" s="234">
        <f>G31*(1+L31/100)</f>
        <v>0</v>
      </c>
      <c r="N31" s="232">
        <v>0</v>
      </c>
      <c r="O31" s="232">
        <f>ROUND(E31*N31,2)</f>
        <v>0</v>
      </c>
      <c r="P31" s="232">
        <v>0</v>
      </c>
      <c r="Q31" s="232">
        <f>ROUND(E31*P31,2)</f>
        <v>0</v>
      </c>
      <c r="R31" s="234" t="s">
        <v>212</v>
      </c>
      <c r="S31" s="234" t="s">
        <v>172</v>
      </c>
      <c r="T31" s="235" t="s">
        <v>173</v>
      </c>
      <c r="U31" s="220">
        <v>1.0999999999999999E-2</v>
      </c>
      <c r="V31" s="220">
        <f>ROUND(E31*U31,2)</f>
        <v>0.28999999999999998</v>
      </c>
      <c r="W31" s="220"/>
      <c r="X31" s="220" t="s">
        <v>174</v>
      </c>
      <c r="Y31" s="220" t="s">
        <v>175</v>
      </c>
      <c r="Z31" s="210"/>
      <c r="AA31" s="210"/>
      <c r="AB31" s="210"/>
      <c r="AC31" s="210"/>
      <c r="AD31" s="210"/>
      <c r="AE31" s="210"/>
      <c r="AF31" s="210"/>
      <c r="AG31" s="210" t="s">
        <v>176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2" x14ac:dyDescent="0.2">
      <c r="A32" s="217"/>
      <c r="B32" s="218"/>
      <c r="C32" s="247" t="s">
        <v>233</v>
      </c>
      <c r="D32" s="236"/>
      <c r="E32" s="236"/>
      <c r="F32" s="236"/>
      <c r="G32" s="236"/>
      <c r="H32" s="220"/>
      <c r="I32" s="220"/>
      <c r="J32" s="220"/>
      <c r="K32" s="220"/>
      <c r="L32" s="220"/>
      <c r="M32" s="220"/>
      <c r="N32" s="219"/>
      <c r="O32" s="219"/>
      <c r="P32" s="219"/>
      <c r="Q32" s="219"/>
      <c r="R32" s="220"/>
      <c r="S32" s="220"/>
      <c r="T32" s="220"/>
      <c r="U32" s="220"/>
      <c r="V32" s="220"/>
      <c r="W32" s="220"/>
      <c r="X32" s="220"/>
      <c r="Y32" s="220"/>
      <c r="Z32" s="210"/>
      <c r="AA32" s="210"/>
      <c r="AB32" s="210"/>
      <c r="AC32" s="210"/>
      <c r="AD32" s="210"/>
      <c r="AE32" s="210"/>
      <c r="AF32" s="210"/>
      <c r="AG32" s="210" t="s">
        <v>178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ht="22.5" outlineLevel="1" x14ac:dyDescent="0.2">
      <c r="A33" s="229">
        <v>16</v>
      </c>
      <c r="B33" s="230" t="s">
        <v>241</v>
      </c>
      <c r="C33" s="246" t="s">
        <v>242</v>
      </c>
      <c r="D33" s="231" t="s">
        <v>211</v>
      </c>
      <c r="E33" s="232">
        <v>26.49</v>
      </c>
      <c r="F33" s="233"/>
      <c r="G33" s="234">
        <f>ROUND(E33*F33,2)</f>
        <v>0</v>
      </c>
      <c r="H33" s="233"/>
      <c r="I33" s="234">
        <f>ROUND(E33*H33,2)</f>
        <v>0</v>
      </c>
      <c r="J33" s="233"/>
      <c r="K33" s="234">
        <f>ROUND(E33*J33,2)</f>
        <v>0</v>
      </c>
      <c r="L33" s="234">
        <v>21</v>
      </c>
      <c r="M33" s="234">
        <f>G33*(1+L33/100)</f>
        <v>0</v>
      </c>
      <c r="N33" s="232">
        <v>0</v>
      </c>
      <c r="O33" s="232">
        <f>ROUND(E33*N33,2)</f>
        <v>0</v>
      </c>
      <c r="P33" s="232">
        <v>0</v>
      </c>
      <c r="Q33" s="232">
        <f>ROUND(E33*P33,2)</f>
        <v>0</v>
      </c>
      <c r="R33" s="234" t="s">
        <v>212</v>
      </c>
      <c r="S33" s="234" t="s">
        <v>172</v>
      </c>
      <c r="T33" s="235" t="s">
        <v>173</v>
      </c>
      <c r="U33" s="220">
        <v>1.1499999999999999</v>
      </c>
      <c r="V33" s="220">
        <f>ROUND(E33*U33,2)</f>
        <v>30.46</v>
      </c>
      <c r="W33" s="220"/>
      <c r="X33" s="220" t="s">
        <v>174</v>
      </c>
      <c r="Y33" s="220" t="s">
        <v>175</v>
      </c>
      <c r="Z33" s="210"/>
      <c r="AA33" s="210"/>
      <c r="AB33" s="210"/>
      <c r="AC33" s="210"/>
      <c r="AD33" s="210"/>
      <c r="AE33" s="210"/>
      <c r="AF33" s="210"/>
      <c r="AG33" s="210" t="s">
        <v>176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2" x14ac:dyDescent="0.2">
      <c r="A34" s="217"/>
      <c r="B34" s="218"/>
      <c r="C34" s="247" t="s">
        <v>243</v>
      </c>
      <c r="D34" s="236"/>
      <c r="E34" s="236"/>
      <c r="F34" s="236"/>
      <c r="G34" s="236"/>
      <c r="H34" s="220"/>
      <c r="I34" s="220"/>
      <c r="J34" s="220"/>
      <c r="K34" s="220"/>
      <c r="L34" s="220"/>
      <c r="M34" s="220"/>
      <c r="N34" s="219"/>
      <c r="O34" s="219"/>
      <c r="P34" s="219"/>
      <c r="Q34" s="219"/>
      <c r="R34" s="220"/>
      <c r="S34" s="220"/>
      <c r="T34" s="220"/>
      <c r="U34" s="220"/>
      <c r="V34" s="220"/>
      <c r="W34" s="220"/>
      <c r="X34" s="220"/>
      <c r="Y34" s="220"/>
      <c r="Z34" s="210"/>
      <c r="AA34" s="210"/>
      <c r="AB34" s="210"/>
      <c r="AC34" s="210"/>
      <c r="AD34" s="210"/>
      <c r="AE34" s="210"/>
      <c r="AF34" s="210"/>
      <c r="AG34" s="210" t="s">
        <v>178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1" x14ac:dyDescent="0.2">
      <c r="A35" s="229">
        <v>17</v>
      </c>
      <c r="B35" s="230" t="s">
        <v>236</v>
      </c>
      <c r="C35" s="246" t="s">
        <v>237</v>
      </c>
      <c r="D35" s="231" t="s">
        <v>181</v>
      </c>
      <c r="E35" s="232">
        <v>253.78749999999999</v>
      </c>
      <c r="F35" s="233"/>
      <c r="G35" s="234">
        <f>ROUND(E35*F35,2)</f>
        <v>0</v>
      </c>
      <c r="H35" s="233"/>
      <c r="I35" s="234">
        <f>ROUND(E35*H35,2)</f>
        <v>0</v>
      </c>
      <c r="J35" s="233"/>
      <c r="K35" s="234">
        <f>ROUND(E35*J35,2)</f>
        <v>0</v>
      </c>
      <c r="L35" s="234">
        <v>21</v>
      </c>
      <c r="M35" s="234">
        <f>G35*(1+L35/100)</f>
        <v>0</v>
      </c>
      <c r="N35" s="232">
        <v>0</v>
      </c>
      <c r="O35" s="232">
        <f>ROUND(E35*N35,2)</f>
        <v>0</v>
      </c>
      <c r="P35" s="232">
        <v>0</v>
      </c>
      <c r="Q35" s="232">
        <f>ROUND(E35*P35,2)</f>
        <v>0</v>
      </c>
      <c r="R35" s="234" t="s">
        <v>212</v>
      </c>
      <c r="S35" s="234" t="s">
        <v>172</v>
      </c>
      <c r="T35" s="235" t="s">
        <v>173</v>
      </c>
      <c r="U35" s="220">
        <v>0.107</v>
      </c>
      <c r="V35" s="220">
        <f>ROUND(E35*U35,2)</f>
        <v>27.16</v>
      </c>
      <c r="W35" s="220"/>
      <c r="X35" s="220" t="s">
        <v>174</v>
      </c>
      <c r="Y35" s="220" t="s">
        <v>175</v>
      </c>
      <c r="Z35" s="210"/>
      <c r="AA35" s="210"/>
      <c r="AB35" s="210"/>
      <c r="AC35" s="210"/>
      <c r="AD35" s="210"/>
      <c r="AE35" s="210"/>
      <c r="AF35" s="210"/>
      <c r="AG35" s="210" t="s">
        <v>176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2" x14ac:dyDescent="0.2">
      <c r="A36" s="217"/>
      <c r="B36" s="218"/>
      <c r="C36" s="247" t="s">
        <v>238</v>
      </c>
      <c r="D36" s="236"/>
      <c r="E36" s="236"/>
      <c r="F36" s="236"/>
      <c r="G36" s="236"/>
      <c r="H36" s="220"/>
      <c r="I36" s="220"/>
      <c r="J36" s="220"/>
      <c r="K36" s="220"/>
      <c r="L36" s="220"/>
      <c r="M36" s="220"/>
      <c r="N36" s="219"/>
      <c r="O36" s="219"/>
      <c r="P36" s="219"/>
      <c r="Q36" s="219"/>
      <c r="R36" s="220"/>
      <c r="S36" s="220"/>
      <c r="T36" s="220"/>
      <c r="U36" s="220"/>
      <c r="V36" s="220"/>
      <c r="W36" s="220"/>
      <c r="X36" s="220"/>
      <c r="Y36" s="220"/>
      <c r="Z36" s="210"/>
      <c r="AA36" s="210"/>
      <c r="AB36" s="210"/>
      <c r="AC36" s="210"/>
      <c r="AD36" s="210"/>
      <c r="AE36" s="210"/>
      <c r="AF36" s="210"/>
      <c r="AG36" s="210" t="s">
        <v>178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outlineLevel="1" x14ac:dyDescent="0.2">
      <c r="A37" s="229">
        <v>18</v>
      </c>
      <c r="B37" s="230" t="s">
        <v>228</v>
      </c>
      <c r="C37" s="246" t="s">
        <v>229</v>
      </c>
      <c r="D37" s="231" t="s">
        <v>181</v>
      </c>
      <c r="E37" s="232">
        <v>398.73</v>
      </c>
      <c r="F37" s="233"/>
      <c r="G37" s="234">
        <f>ROUND(E37*F37,2)</f>
        <v>0</v>
      </c>
      <c r="H37" s="233"/>
      <c r="I37" s="234">
        <f>ROUND(E37*H37,2)</f>
        <v>0</v>
      </c>
      <c r="J37" s="233"/>
      <c r="K37" s="234">
        <f>ROUND(E37*J37,2)</f>
        <v>0</v>
      </c>
      <c r="L37" s="234">
        <v>21</v>
      </c>
      <c r="M37" s="234">
        <f>G37*(1+L37/100)</f>
        <v>0</v>
      </c>
      <c r="N37" s="232">
        <v>0</v>
      </c>
      <c r="O37" s="232">
        <f>ROUND(E37*N37,2)</f>
        <v>0</v>
      </c>
      <c r="P37" s="232">
        <v>0</v>
      </c>
      <c r="Q37" s="232">
        <f>ROUND(E37*P37,2)</f>
        <v>0</v>
      </c>
      <c r="R37" s="234" t="s">
        <v>212</v>
      </c>
      <c r="S37" s="234" t="s">
        <v>172</v>
      </c>
      <c r="T37" s="235" t="s">
        <v>173</v>
      </c>
      <c r="U37" s="220">
        <v>9.6000000000000002E-2</v>
      </c>
      <c r="V37" s="220">
        <f>ROUND(E37*U37,2)</f>
        <v>38.28</v>
      </c>
      <c r="W37" s="220"/>
      <c r="X37" s="220" t="s">
        <v>174</v>
      </c>
      <c r="Y37" s="220" t="s">
        <v>175</v>
      </c>
      <c r="Z37" s="210"/>
      <c r="AA37" s="210"/>
      <c r="AB37" s="210"/>
      <c r="AC37" s="210"/>
      <c r="AD37" s="210"/>
      <c r="AE37" s="210"/>
      <c r="AF37" s="210"/>
      <c r="AG37" s="210" t="s">
        <v>176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2" x14ac:dyDescent="0.2">
      <c r="A38" s="217"/>
      <c r="B38" s="218"/>
      <c r="C38" s="247" t="s">
        <v>230</v>
      </c>
      <c r="D38" s="236"/>
      <c r="E38" s="236"/>
      <c r="F38" s="236"/>
      <c r="G38" s="236"/>
      <c r="H38" s="220"/>
      <c r="I38" s="220"/>
      <c r="J38" s="220"/>
      <c r="K38" s="220"/>
      <c r="L38" s="220"/>
      <c r="M38" s="220"/>
      <c r="N38" s="219"/>
      <c r="O38" s="219"/>
      <c r="P38" s="219"/>
      <c r="Q38" s="219"/>
      <c r="R38" s="220"/>
      <c r="S38" s="220"/>
      <c r="T38" s="220"/>
      <c r="U38" s="220"/>
      <c r="V38" s="220"/>
      <c r="W38" s="220"/>
      <c r="X38" s="220"/>
      <c r="Y38" s="220"/>
      <c r="Z38" s="210"/>
      <c r="AA38" s="210"/>
      <c r="AB38" s="210"/>
      <c r="AC38" s="210"/>
      <c r="AD38" s="210"/>
      <c r="AE38" s="210"/>
      <c r="AF38" s="210"/>
      <c r="AG38" s="210" t="s">
        <v>178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x14ac:dyDescent="0.2">
      <c r="A39" s="222" t="s">
        <v>166</v>
      </c>
      <c r="B39" s="223" t="s">
        <v>99</v>
      </c>
      <c r="C39" s="245" t="s">
        <v>100</v>
      </c>
      <c r="D39" s="224"/>
      <c r="E39" s="225"/>
      <c r="F39" s="226"/>
      <c r="G39" s="226">
        <f>SUMIF(AG40:AG52,"&lt;&gt;NOR",G40:G52)</f>
        <v>0</v>
      </c>
      <c r="H39" s="226"/>
      <c r="I39" s="226">
        <f>SUM(I40:I52)</f>
        <v>0</v>
      </c>
      <c r="J39" s="226"/>
      <c r="K39" s="226">
        <f>SUM(K40:K52)</f>
        <v>0</v>
      </c>
      <c r="L39" s="226"/>
      <c r="M39" s="226">
        <f>SUM(M40:M52)</f>
        <v>0</v>
      </c>
      <c r="N39" s="225"/>
      <c r="O39" s="225">
        <f>SUM(O40:O52)</f>
        <v>0.01</v>
      </c>
      <c r="P39" s="225"/>
      <c r="Q39" s="225">
        <f>SUM(Q40:Q52)</f>
        <v>0</v>
      </c>
      <c r="R39" s="226"/>
      <c r="S39" s="226"/>
      <c r="T39" s="227"/>
      <c r="U39" s="221"/>
      <c r="V39" s="221">
        <f>SUM(V40:V52)</f>
        <v>125.24</v>
      </c>
      <c r="W39" s="221"/>
      <c r="X39" s="221"/>
      <c r="Y39" s="221"/>
      <c r="AG39" t="s">
        <v>167</v>
      </c>
    </row>
    <row r="40" spans="1:60" ht="22.5" outlineLevel="1" x14ac:dyDescent="0.2">
      <c r="A40" s="237">
        <v>19</v>
      </c>
      <c r="B40" s="238" t="s">
        <v>244</v>
      </c>
      <c r="C40" s="248" t="s">
        <v>245</v>
      </c>
      <c r="D40" s="239" t="s">
        <v>211</v>
      </c>
      <c r="E40" s="240">
        <v>40.768120000000003</v>
      </c>
      <c r="F40" s="241"/>
      <c r="G40" s="242">
        <f>ROUND(E40*F40,2)</f>
        <v>0</v>
      </c>
      <c r="H40" s="241"/>
      <c r="I40" s="242">
        <f>ROUND(E40*H40,2)</f>
        <v>0</v>
      </c>
      <c r="J40" s="241"/>
      <c r="K40" s="242">
        <f>ROUND(E40*J40,2)</f>
        <v>0</v>
      </c>
      <c r="L40" s="242">
        <v>21</v>
      </c>
      <c r="M40" s="242">
        <f>G40*(1+L40/100)</f>
        <v>0</v>
      </c>
      <c r="N40" s="240">
        <v>0</v>
      </c>
      <c r="O40" s="240">
        <f>ROUND(E40*N40,2)</f>
        <v>0</v>
      </c>
      <c r="P40" s="240">
        <v>0</v>
      </c>
      <c r="Q40" s="240">
        <f>ROUND(E40*P40,2)</f>
        <v>0</v>
      </c>
      <c r="R40" s="242" t="s">
        <v>212</v>
      </c>
      <c r="S40" s="242" t="s">
        <v>172</v>
      </c>
      <c r="T40" s="243" t="s">
        <v>173</v>
      </c>
      <c r="U40" s="220">
        <v>0.65200000000000002</v>
      </c>
      <c r="V40" s="220">
        <f>ROUND(E40*U40,2)</f>
        <v>26.58</v>
      </c>
      <c r="W40" s="220"/>
      <c r="X40" s="220" t="s">
        <v>174</v>
      </c>
      <c r="Y40" s="220" t="s">
        <v>175</v>
      </c>
      <c r="Z40" s="210"/>
      <c r="AA40" s="210"/>
      <c r="AB40" s="210"/>
      <c r="AC40" s="210"/>
      <c r="AD40" s="210"/>
      <c r="AE40" s="210"/>
      <c r="AF40" s="210"/>
      <c r="AG40" s="210" t="s">
        <v>176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1" x14ac:dyDescent="0.2">
      <c r="A41" s="229">
        <v>20</v>
      </c>
      <c r="B41" s="230" t="s">
        <v>246</v>
      </c>
      <c r="C41" s="246" t="s">
        <v>247</v>
      </c>
      <c r="D41" s="231" t="s">
        <v>211</v>
      </c>
      <c r="E41" s="232">
        <v>40.768120000000003</v>
      </c>
      <c r="F41" s="233"/>
      <c r="G41" s="234">
        <f>ROUND(E41*F41,2)</f>
        <v>0</v>
      </c>
      <c r="H41" s="233"/>
      <c r="I41" s="234">
        <f>ROUND(E41*H41,2)</f>
        <v>0</v>
      </c>
      <c r="J41" s="233"/>
      <c r="K41" s="234">
        <f>ROUND(E41*J41,2)</f>
        <v>0</v>
      </c>
      <c r="L41" s="234">
        <v>21</v>
      </c>
      <c r="M41" s="234">
        <f>G41*(1+L41/100)</f>
        <v>0</v>
      </c>
      <c r="N41" s="232">
        <v>0</v>
      </c>
      <c r="O41" s="232">
        <f>ROUND(E41*N41,2)</f>
        <v>0</v>
      </c>
      <c r="P41" s="232">
        <v>0</v>
      </c>
      <c r="Q41" s="232">
        <f>ROUND(E41*P41,2)</f>
        <v>0</v>
      </c>
      <c r="R41" s="234" t="s">
        <v>212</v>
      </c>
      <c r="S41" s="234" t="s">
        <v>172</v>
      </c>
      <c r="T41" s="235" t="s">
        <v>173</v>
      </c>
      <c r="U41" s="220">
        <v>7.3999999999999996E-2</v>
      </c>
      <c r="V41" s="220">
        <f>ROUND(E41*U41,2)</f>
        <v>3.02</v>
      </c>
      <c r="W41" s="220"/>
      <c r="X41" s="220" t="s">
        <v>174</v>
      </c>
      <c r="Y41" s="220" t="s">
        <v>175</v>
      </c>
      <c r="Z41" s="210"/>
      <c r="AA41" s="210"/>
      <c r="AB41" s="210"/>
      <c r="AC41" s="210"/>
      <c r="AD41" s="210"/>
      <c r="AE41" s="210"/>
      <c r="AF41" s="210"/>
      <c r="AG41" s="210" t="s">
        <v>176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2" x14ac:dyDescent="0.2">
      <c r="A42" s="217"/>
      <c r="B42" s="218"/>
      <c r="C42" s="247" t="s">
        <v>233</v>
      </c>
      <c r="D42" s="236"/>
      <c r="E42" s="236"/>
      <c r="F42" s="236"/>
      <c r="G42" s="236"/>
      <c r="H42" s="220"/>
      <c r="I42" s="220"/>
      <c r="J42" s="220"/>
      <c r="K42" s="220"/>
      <c r="L42" s="220"/>
      <c r="M42" s="220"/>
      <c r="N42" s="219"/>
      <c r="O42" s="219"/>
      <c r="P42" s="219"/>
      <c r="Q42" s="219"/>
      <c r="R42" s="220"/>
      <c r="S42" s="220"/>
      <c r="T42" s="220"/>
      <c r="U42" s="220"/>
      <c r="V42" s="220"/>
      <c r="W42" s="220"/>
      <c r="X42" s="220"/>
      <c r="Y42" s="220"/>
      <c r="Z42" s="210"/>
      <c r="AA42" s="210"/>
      <c r="AB42" s="210"/>
      <c r="AC42" s="210"/>
      <c r="AD42" s="210"/>
      <c r="AE42" s="210"/>
      <c r="AF42" s="210"/>
      <c r="AG42" s="210" t="s">
        <v>178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ht="22.5" outlineLevel="1" x14ac:dyDescent="0.2">
      <c r="A43" s="229">
        <v>21</v>
      </c>
      <c r="B43" s="230" t="s">
        <v>411</v>
      </c>
      <c r="C43" s="246" t="s">
        <v>412</v>
      </c>
      <c r="D43" s="231" t="s">
        <v>181</v>
      </c>
      <c r="E43" s="232">
        <v>18</v>
      </c>
      <c r="F43" s="233"/>
      <c r="G43" s="234">
        <f>ROUND(E43*F43,2)</f>
        <v>0</v>
      </c>
      <c r="H43" s="233"/>
      <c r="I43" s="234">
        <f>ROUND(E43*H43,2)</f>
        <v>0</v>
      </c>
      <c r="J43" s="233"/>
      <c r="K43" s="234">
        <f>ROUND(E43*J43,2)</f>
        <v>0</v>
      </c>
      <c r="L43" s="234">
        <v>21</v>
      </c>
      <c r="M43" s="234">
        <f>G43*(1+L43/100)</f>
        <v>0</v>
      </c>
      <c r="N43" s="232">
        <v>0</v>
      </c>
      <c r="O43" s="232">
        <f>ROUND(E43*N43,2)</f>
        <v>0</v>
      </c>
      <c r="P43" s="232">
        <v>0</v>
      </c>
      <c r="Q43" s="232">
        <f>ROUND(E43*P43,2)</f>
        <v>0</v>
      </c>
      <c r="R43" s="234" t="s">
        <v>212</v>
      </c>
      <c r="S43" s="234" t="s">
        <v>172</v>
      </c>
      <c r="T43" s="235" t="s">
        <v>173</v>
      </c>
      <c r="U43" s="220">
        <v>0.17699999999999999</v>
      </c>
      <c r="V43" s="220">
        <f>ROUND(E43*U43,2)</f>
        <v>3.19</v>
      </c>
      <c r="W43" s="220"/>
      <c r="X43" s="220" t="s">
        <v>174</v>
      </c>
      <c r="Y43" s="220" t="s">
        <v>175</v>
      </c>
      <c r="Z43" s="210"/>
      <c r="AA43" s="210"/>
      <c r="AB43" s="210"/>
      <c r="AC43" s="210"/>
      <c r="AD43" s="210"/>
      <c r="AE43" s="210"/>
      <c r="AF43" s="210"/>
      <c r="AG43" s="210" t="s">
        <v>176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ht="22.5" outlineLevel="2" x14ac:dyDescent="0.2">
      <c r="A44" s="217"/>
      <c r="B44" s="218"/>
      <c r="C44" s="247" t="s">
        <v>413</v>
      </c>
      <c r="D44" s="236"/>
      <c r="E44" s="236"/>
      <c r="F44" s="236"/>
      <c r="G44" s="236"/>
      <c r="H44" s="220"/>
      <c r="I44" s="220"/>
      <c r="J44" s="220"/>
      <c r="K44" s="220"/>
      <c r="L44" s="220"/>
      <c r="M44" s="220"/>
      <c r="N44" s="219"/>
      <c r="O44" s="219"/>
      <c r="P44" s="219"/>
      <c r="Q44" s="219"/>
      <c r="R44" s="220"/>
      <c r="S44" s="220"/>
      <c r="T44" s="220"/>
      <c r="U44" s="220"/>
      <c r="V44" s="220"/>
      <c r="W44" s="220"/>
      <c r="X44" s="220"/>
      <c r="Y44" s="220"/>
      <c r="Z44" s="210"/>
      <c r="AA44" s="210"/>
      <c r="AB44" s="210"/>
      <c r="AC44" s="210"/>
      <c r="AD44" s="210"/>
      <c r="AE44" s="210"/>
      <c r="AF44" s="210"/>
      <c r="AG44" s="210" t="s">
        <v>178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44" t="str">
        <f>C44</f>
        <v>s případným nutným přemístěním hromad nebo dočasných skládek na místo potřeby ze vzdálenosti do 30 m, v rovině nebo ve svahu do 1 : 5,</v>
      </c>
      <c r="BB44" s="210"/>
      <c r="BC44" s="210"/>
      <c r="BD44" s="210"/>
      <c r="BE44" s="210"/>
      <c r="BF44" s="210"/>
      <c r="BG44" s="210"/>
      <c r="BH44" s="210"/>
    </row>
    <row r="45" spans="1:60" ht="22.5" outlineLevel="1" x14ac:dyDescent="0.2">
      <c r="A45" s="229">
        <v>22</v>
      </c>
      <c r="B45" s="230" t="s">
        <v>248</v>
      </c>
      <c r="C45" s="246" t="s">
        <v>249</v>
      </c>
      <c r="D45" s="231" t="s">
        <v>181</v>
      </c>
      <c r="E45" s="232">
        <v>253.78749999999999</v>
      </c>
      <c r="F45" s="233"/>
      <c r="G45" s="234">
        <f>ROUND(E45*F45,2)</f>
        <v>0</v>
      </c>
      <c r="H45" s="233"/>
      <c r="I45" s="234">
        <f>ROUND(E45*H45,2)</f>
        <v>0</v>
      </c>
      <c r="J45" s="233"/>
      <c r="K45" s="234">
        <f>ROUND(E45*J45,2)</f>
        <v>0</v>
      </c>
      <c r="L45" s="234">
        <v>21</v>
      </c>
      <c r="M45" s="234">
        <f>G45*(1+L45/100)</f>
        <v>0</v>
      </c>
      <c r="N45" s="232">
        <v>0</v>
      </c>
      <c r="O45" s="232">
        <f>ROUND(E45*N45,2)</f>
        <v>0</v>
      </c>
      <c r="P45" s="232">
        <v>0</v>
      </c>
      <c r="Q45" s="232">
        <f>ROUND(E45*P45,2)</f>
        <v>0</v>
      </c>
      <c r="R45" s="234" t="s">
        <v>212</v>
      </c>
      <c r="S45" s="234" t="s">
        <v>172</v>
      </c>
      <c r="T45" s="235" t="s">
        <v>173</v>
      </c>
      <c r="U45" s="220">
        <v>0.26300000000000001</v>
      </c>
      <c r="V45" s="220">
        <f>ROUND(E45*U45,2)</f>
        <v>66.75</v>
      </c>
      <c r="W45" s="220"/>
      <c r="X45" s="220" t="s">
        <v>174</v>
      </c>
      <c r="Y45" s="220" t="s">
        <v>175</v>
      </c>
      <c r="Z45" s="210"/>
      <c r="AA45" s="210"/>
      <c r="AB45" s="210"/>
      <c r="AC45" s="210"/>
      <c r="AD45" s="210"/>
      <c r="AE45" s="210"/>
      <c r="AF45" s="210"/>
      <c r="AG45" s="210" t="s">
        <v>176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2" x14ac:dyDescent="0.2">
      <c r="A46" s="217"/>
      <c r="B46" s="218"/>
      <c r="C46" s="247" t="s">
        <v>250</v>
      </c>
      <c r="D46" s="236"/>
      <c r="E46" s="236"/>
      <c r="F46" s="236"/>
      <c r="G46" s="236"/>
      <c r="H46" s="220"/>
      <c r="I46" s="220"/>
      <c r="J46" s="220"/>
      <c r="K46" s="220"/>
      <c r="L46" s="220"/>
      <c r="M46" s="220"/>
      <c r="N46" s="219"/>
      <c r="O46" s="219"/>
      <c r="P46" s="219"/>
      <c r="Q46" s="219"/>
      <c r="R46" s="220"/>
      <c r="S46" s="220"/>
      <c r="T46" s="220"/>
      <c r="U46" s="220"/>
      <c r="V46" s="220"/>
      <c r="W46" s="220"/>
      <c r="X46" s="220"/>
      <c r="Y46" s="220"/>
      <c r="Z46" s="210"/>
      <c r="AA46" s="210"/>
      <c r="AB46" s="210"/>
      <c r="AC46" s="210"/>
      <c r="AD46" s="210"/>
      <c r="AE46" s="210"/>
      <c r="AF46" s="210"/>
      <c r="AG46" s="210" t="s">
        <v>178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44" t="str">
        <f>C46</f>
        <v>s případným nutným přemístěním hromad nebo dočasných skládek na místo potřeby ze vzdálenosti do 30 m, ve svahu sklonu přes 1 : 5,</v>
      </c>
      <c r="BB46" s="210"/>
      <c r="BC46" s="210"/>
      <c r="BD46" s="210"/>
      <c r="BE46" s="210"/>
      <c r="BF46" s="210"/>
      <c r="BG46" s="210"/>
      <c r="BH46" s="210"/>
    </row>
    <row r="47" spans="1:60" outlineLevel="1" x14ac:dyDescent="0.2">
      <c r="A47" s="229">
        <v>23</v>
      </c>
      <c r="B47" s="230" t="s">
        <v>414</v>
      </c>
      <c r="C47" s="246" t="s">
        <v>415</v>
      </c>
      <c r="D47" s="231" t="s">
        <v>181</v>
      </c>
      <c r="E47" s="232">
        <v>18</v>
      </c>
      <c r="F47" s="233"/>
      <c r="G47" s="234">
        <f>ROUND(E47*F47,2)</f>
        <v>0</v>
      </c>
      <c r="H47" s="233"/>
      <c r="I47" s="234">
        <f>ROUND(E47*H47,2)</f>
        <v>0</v>
      </c>
      <c r="J47" s="233"/>
      <c r="K47" s="234">
        <f>ROUND(E47*J47,2)</f>
        <v>0</v>
      </c>
      <c r="L47" s="234">
        <v>21</v>
      </c>
      <c r="M47" s="234">
        <f>G47*(1+L47/100)</f>
        <v>0</v>
      </c>
      <c r="N47" s="232">
        <v>0</v>
      </c>
      <c r="O47" s="232">
        <f>ROUND(E47*N47,2)</f>
        <v>0</v>
      </c>
      <c r="P47" s="232">
        <v>0</v>
      </c>
      <c r="Q47" s="232">
        <f>ROUND(E47*P47,2)</f>
        <v>0</v>
      </c>
      <c r="R47" s="234" t="s">
        <v>253</v>
      </c>
      <c r="S47" s="234" t="s">
        <v>172</v>
      </c>
      <c r="T47" s="235" t="s">
        <v>173</v>
      </c>
      <c r="U47" s="220">
        <v>0.06</v>
      </c>
      <c r="V47" s="220">
        <f>ROUND(E47*U47,2)</f>
        <v>1.08</v>
      </c>
      <c r="W47" s="220"/>
      <c r="X47" s="220" t="s">
        <v>174</v>
      </c>
      <c r="Y47" s="220" t="s">
        <v>175</v>
      </c>
      <c r="Z47" s="210"/>
      <c r="AA47" s="210"/>
      <c r="AB47" s="210"/>
      <c r="AC47" s="210"/>
      <c r="AD47" s="210"/>
      <c r="AE47" s="210"/>
      <c r="AF47" s="210"/>
      <c r="AG47" s="210" t="s">
        <v>176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outlineLevel="2" x14ac:dyDescent="0.2">
      <c r="A48" s="217"/>
      <c r="B48" s="218"/>
      <c r="C48" s="247" t="s">
        <v>254</v>
      </c>
      <c r="D48" s="236"/>
      <c r="E48" s="236"/>
      <c r="F48" s="236"/>
      <c r="G48" s="236"/>
      <c r="H48" s="220"/>
      <c r="I48" s="220"/>
      <c r="J48" s="220"/>
      <c r="K48" s="220"/>
      <c r="L48" s="220"/>
      <c r="M48" s="220"/>
      <c r="N48" s="219"/>
      <c r="O48" s="219"/>
      <c r="P48" s="219"/>
      <c r="Q48" s="219"/>
      <c r="R48" s="220"/>
      <c r="S48" s="220"/>
      <c r="T48" s="220"/>
      <c r="U48" s="220"/>
      <c r="V48" s="220"/>
      <c r="W48" s="220"/>
      <c r="X48" s="220"/>
      <c r="Y48" s="220"/>
      <c r="Z48" s="210"/>
      <c r="AA48" s="210"/>
      <c r="AB48" s="210"/>
      <c r="AC48" s="210"/>
      <c r="AD48" s="210"/>
      <c r="AE48" s="210"/>
      <c r="AF48" s="210"/>
      <c r="AG48" s="210" t="s">
        <v>178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outlineLevel="1" x14ac:dyDescent="0.2">
      <c r="A49" s="229">
        <v>24</v>
      </c>
      <c r="B49" s="230" t="s">
        <v>251</v>
      </c>
      <c r="C49" s="246" t="s">
        <v>252</v>
      </c>
      <c r="D49" s="231" t="s">
        <v>181</v>
      </c>
      <c r="E49" s="232">
        <v>253.78749999999999</v>
      </c>
      <c r="F49" s="233"/>
      <c r="G49" s="234">
        <f>ROUND(E49*F49,2)</f>
        <v>0</v>
      </c>
      <c r="H49" s="233"/>
      <c r="I49" s="234">
        <f>ROUND(E49*H49,2)</f>
        <v>0</v>
      </c>
      <c r="J49" s="233"/>
      <c r="K49" s="234">
        <f>ROUND(E49*J49,2)</f>
        <v>0</v>
      </c>
      <c r="L49" s="234">
        <v>21</v>
      </c>
      <c r="M49" s="234">
        <f>G49*(1+L49/100)</f>
        <v>0</v>
      </c>
      <c r="N49" s="232">
        <v>0</v>
      </c>
      <c r="O49" s="232">
        <f>ROUND(E49*N49,2)</f>
        <v>0</v>
      </c>
      <c r="P49" s="232">
        <v>0</v>
      </c>
      <c r="Q49" s="232">
        <f>ROUND(E49*P49,2)</f>
        <v>0</v>
      </c>
      <c r="R49" s="234" t="s">
        <v>253</v>
      </c>
      <c r="S49" s="234" t="s">
        <v>172</v>
      </c>
      <c r="T49" s="235" t="s">
        <v>173</v>
      </c>
      <c r="U49" s="220">
        <v>9.7000000000000003E-2</v>
      </c>
      <c r="V49" s="220">
        <f>ROUND(E49*U49,2)</f>
        <v>24.62</v>
      </c>
      <c r="W49" s="220"/>
      <c r="X49" s="220" t="s">
        <v>174</v>
      </c>
      <c r="Y49" s="220" t="s">
        <v>175</v>
      </c>
      <c r="Z49" s="210"/>
      <c r="AA49" s="210"/>
      <c r="AB49" s="210"/>
      <c r="AC49" s="210"/>
      <c r="AD49" s="210"/>
      <c r="AE49" s="210"/>
      <c r="AF49" s="210"/>
      <c r="AG49" s="210" t="s">
        <v>176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outlineLevel="2" x14ac:dyDescent="0.2">
      <c r="A50" s="217"/>
      <c r="B50" s="218"/>
      <c r="C50" s="247" t="s">
        <v>254</v>
      </c>
      <c r="D50" s="236"/>
      <c r="E50" s="236"/>
      <c r="F50" s="236"/>
      <c r="G50" s="236"/>
      <c r="H50" s="220"/>
      <c r="I50" s="220"/>
      <c r="J50" s="220"/>
      <c r="K50" s="220"/>
      <c r="L50" s="220"/>
      <c r="M50" s="220"/>
      <c r="N50" s="219"/>
      <c r="O50" s="219"/>
      <c r="P50" s="219"/>
      <c r="Q50" s="219"/>
      <c r="R50" s="220"/>
      <c r="S50" s="220"/>
      <c r="T50" s="220"/>
      <c r="U50" s="220"/>
      <c r="V50" s="220"/>
      <c r="W50" s="220"/>
      <c r="X50" s="220"/>
      <c r="Y50" s="220"/>
      <c r="Z50" s="210"/>
      <c r="AA50" s="210"/>
      <c r="AB50" s="210"/>
      <c r="AC50" s="210"/>
      <c r="AD50" s="210"/>
      <c r="AE50" s="210"/>
      <c r="AF50" s="210"/>
      <c r="AG50" s="210" t="s">
        <v>178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</row>
    <row r="51" spans="1:60" outlineLevel="1" x14ac:dyDescent="0.2">
      <c r="A51" s="237">
        <v>25</v>
      </c>
      <c r="B51" s="238" t="s">
        <v>255</v>
      </c>
      <c r="C51" s="248" t="s">
        <v>256</v>
      </c>
      <c r="D51" s="239" t="s">
        <v>257</v>
      </c>
      <c r="E51" s="240">
        <v>12</v>
      </c>
      <c r="F51" s="241"/>
      <c r="G51" s="242">
        <f>ROUND(E51*F51,2)</f>
        <v>0</v>
      </c>
      <c r="H51" s="241"/>
      <c r="I51" s="242">
        <f>ROUND(E51*H51,2)</f>
        <v>0</v>
      </c>
      <c r="J51" s="241"/>
      <c r="K51" s="242">
        <f>ROUND(E51*J51,2)</f>
        <v>0</v>
      </c>
      <c r="L51" s="242">
        <v>21</v>
      </c>
      <c r="M51" s="242">
        <f>G51*(1+L51/100)</f>
        <v>0</v>
      </c>
      <c r="N51" s="240">
        <v>1E-3</v>
      </c>
      <c r="O51" s="240">
        <f>ROUND(E51*N51,2)</f>
        <v>0.01</v>
      </c>
      <c r="P51" s="240">
        <v>0</v>
      </c>
      <c r="Q51" s="240">
        <f>ROUND(E51*P51,2)</f>
        <v>0</v>
      </c>
      <c r="R51" s="242" t="s">
        <v>258</v>
      </c>
      <c r="S51" s="242" t="s">
        <v>172</v>
      </c>
      <c r="T51" s="243" t="s">
        <v>173</v>
      </c>
      <c r="U51" s="220">
        <v>0</v>
      </c>
      <c r="V51" s="220">
        <f>ROUND(E51*U51,2)</f>
        <v>0</v>
      </c>
      <c r="W51" s="220"/>
      <c r="X51" s="220" t="s">
        <v>259</v>
      </c>
      <c r="Y51" s="220" t="s">
        <v>175</v>
      </c>
      <c r="Z51" s="210"/>
      <c r="AA51" s="210"/>
      <c r="AB51" s="210"/>
      <c r="AC51" s="210"/>
      <c r="AD51" s="210"/>
      <c r="AE51" s="210"/>
      <c r="AF51" s="210"/>
      <c r="AG51" s="210" t="s">
        <v>260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outlineLevel="1" x14ac:dyDescent="0.2">
      <c r="A52" s="237">
        <v>26</v>
      </c>
      <c r="B52" s="238" t="s">
        <v>416</v>
      </c>
      <c r="C52" s="248" t="s">
        <v>417</v>
      </c>
      <c r="D52" s="239" t="s">
        <v>208</v>
      </c>
      <c r="E52" s="240">
        <v>1</v>
      </c>
      <c r="F52" s="241"/>
      <c r="G52" s="242">
        <f>ROUND(E52*F52,2)</f>
        <v>0</v>
      </c>
      <c r="H52" s="241"/>
      <c r="I52" s="242">
        <f>ROUND(E52*H52,2)</f>
        <v>0</v>
      </c>
      <c r="J52" s="241"/>
      <c r="K52" s="242">
        <f>ROUND(E52*J52,2)</f>
        <v>0</v>
      </c>
      <c r="L52" s="242">
        <v>21</v>
      </c>
      <c r="M52" s="242">
        <f>G52*(1+L52/100)</f>
        <v>0</v>
      </c>
      <c r="N52" s="240">
        <v>0</v>
      </c>
      <c r="O52" s="240">
        <f>ROUND(E52*N52,2)</f>
        <v>0</v>
      </c>
      <c r="P52" s="240">
        <v>0</v>
      </c>
      <c r="Q52" s="240">
        <f>ROUND(E52*P52,2)</f>
        <v>0</v>
      </c>
      <c r="R52" s="242"/>
      <c r="S52" s="242" t="s">
        <v>202</v>
      </c>
      <c r="T52" s="243" t="s">
        <v>203</v>
      </c>
      <c r="U52" s="220">
        <v>0</v>
      </c>
      <c r="V52" s="220">
        <f>ROUND(E52*U52,2)</f>
        <v>0</v>
      </c>
      <c r="W52" s="220"/>
      <c r="X52" s="220" t="s">
        <v>174</v>
      </c>
      <c r="Y52" s="220" t="s">
        <v>175</v>
      </c>
      <c r="Z52" s="210"/>
      <c r="AA52" s="210"/>
      <c r="AB52" s="210"/>
      <c r="AC52" s="210"/>
      <c r="AD52" s="210"/>
      <c r="AE52" s="210"/>
      <c r="AF52" s="210"/>
      <c r="AG52" s="210" t="s">
        <v>176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x14ac:dyDescent="0.2">
      <c r="A53" s="222" t="s">
        <v>166</v>
      </c>
      <c r="B53" s="223" t="s">
        <v>103</v>
      </c>
      <c r="C53" s="245" t="s">
        <v>104</v>
      </c>
      <c r="D53" s="224"/>
      <c r="E53" s="225"/>
      <c r="F53" s="226"/>
      <c r="G53" s="226">
        <f>SUMIF(AG54:AG58,"&lt;&gt;NOR",G54:G58)</f>
        <v>0</v>
      </c>
      <c r="H53" s="226"/>
      <c r="I53" s="226">
        <f>SUM(I54:I58)</f>
        <v>0</v>
      </c>
      <c r="J53" s="226"/>
      <c r="K53" s="226">
        <f>SUM(K54:K58)</f>
        <v>0</v>
      </c>
      <c r="L53" s="226"/>
      <c r="M53" s="226">
        <f>SUM(M54:M58)</f>
        <v>0</v>
      </c>
      <c r="N53" s="225"/>
      <c r="O53" s="225">
        <f>SUM(O54:O58)</f>
        <v>0.70000000000000007</v>
      </c>
      <c r="P53" s="225"/>
      <c r="Q53" s="225">
        <f>SUM(Q54:Q58)</f>
        <v>0</v>
      </c>
      <c r="R53" s="226"/>
      <c r="S53" s="226"/>
      <c r="T53" s="227"/>
      <c r="U53" s="221"/>
      <c r="V53" s="221">
        <f>SUM(V54:V58)</f>
        <v>1.7599999999999998</v>
      </c>
      <c r="W53" s="221"/>
      <c r="X53" s="221"/>
      <c r="Y53" s="221"/>
      <c r="AG53" t="s">
        <v>167</v>
      </c>
    </row>
    <row r="54" spans="1:60" outlineLevel="1" x14ac:dyDescent="0.2">
      <c r="A54" s="237">
        <v>27</v>
      </c>
      <c r="B54" s="238" t="s">
        <v>275</v>
      </c>
      <c r="C54" s="248" t="s">
        <v>276</v>
      </c>
      <c r="D54" s="239" t="s">
        <v>211</v>
      </c>
      <c r="E54" s="240">
        <v>0.25874999999999998</v>
      </c>
      <c r="F54" s="241"/>
      <c r="G54" s="242">
        <f>ROUND(E54*F54,2)</f>
        <v>0</v>
      </c>
      <c r="H54" s="241"/>
      <c r="I54" s="242">
        <f>ROUND(E54*H54,2)</f>
        <v>0</v>
      </c>
      <c r="J54" s="241"/>
      <c r="K54" s="242">
        <f>ROUND(E54*J54,2)</f>
        <v>0</v>
      </c>
      <c r="L54" s="242">
        <v>21</v>
      </c>
      <c r="M54" s="242">
        <f>G54*(1+L54/100)</f>
        <v>0</v>
      </c>
      <c r="N54" s="240">
        <v>2.5249999999999999</v>
      </c>
      <c r="O54" s="240">
        <f>ROUND(E54*N54,2)</f>
        <v>0.65</v>
      </c>
      <c r="P54" s="240">
        <v>0</v>
      </c>
      <c r="Q54" s="240">
        <f>ROUND(E54*P54,2)</f>
        <v>0</v>
      </c>
      <c r="R54" s="242" t="s">
        <v>277</v>
      </c>
      <c r="S54" s="242" t="s">
        <v>172</v>
      </c>
      <c r="T54" s="243" t="s">
        <v>173</v>
      </c>
      <c r="U54" s="220">
        <v>0.47699999999999998</v>
      </c>
      <c r="V54" s="220">
        <f>ROUND(E54*U54,2)</f>
        <v>0.12</v>
      </c>
      <c r="W54" s="220"/>
      <c r="X54" s="220" t="s">
        <v>174</v>
      </c>
      <c r="Y54" s="220" t="s">
        <v>175</v>
      </c>
      <c r="Z54" s="210"/>
      <c r="AA54" s="210"/>
      <c r="AB54" s="210"/>
      <c r="AC54" s="210"/>
      <c r="AD54" s="210"/>
      <c r="AE54" s="210"/>
      <c r="AF54" s="210"/>
      <c r="AG54" s="210" t="s">
        <v>176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</row>
    <row r="55" spans="1:60" outlineLevel="1" x14ac:dyDescent="0.2">
      <c r="A55" s="229">
        <v>28</v>
      </c>
      <c r="B55" s="230" t="s">
        <v>278</v>
      </c>
      <c r="C55" s="246" t="s">
        <v>279</v>
      </c>
      <c r="D55" s="231" t="s">
        <v>181</v>
      </c>
      <c r="E55" s="232">
        <v>1.2</v>
      </c>
      <c r="F55" s="233"/>
      <c r="G55" s="234">
        <f>ROUND(E55*F55,2)</f>
        <v>0</v>
      </c>
      <c r="H55" s="233"/>
      <c r="I55" s="234">
        <f>ROUND(E55*H55,2)</f>
        <v>0</v>
      </c>
      <c r="J55" s="233"/>
      <c r="K55" s="234">
        <f>ROUND(E55*J55,2)</f>
        <v>0</v>
      </c>
      <c r="L55" s="234">
        <v>21</v>
      </c>
      <c r="M55" s="234">
        <f>G55*(1+L55/100)</f>
        <v>0</v>
      </c>
      <c r="N55" s="232">
        <v>3.916E-2</v>
      </c>
      <c r="O55" s="232">
        <f>ROUND(E55*N55,2)</f>
        <v>0.05</v>
      </c>
      <c r="P55" s="232">
        <v>0</v>
      </c>
      <c r="Q55" s="232">
        <f>ROUND(E55*P55,2)</f>
        <v>0</v>
      </c>
      <c r="R55" s="234" t="s">
        <v>277</v>
      </c>
      <c r="S55" s="234" t="s">
        <v>172</v>
      </c>
      <c r="T55" s="235" t="s">
        <v>173</v>
      </c>
      <c r="U55" s="220">
        <v>1.05</v>
      </c>
      <c r="V55" s="220">
        <f>ROUND(E55*U55,2)</f>
        <v>1.26</v>
      </c>
      <c r="W55" s="220"/>
      <c r="X55" s="220" t="s">
        <v>174</v>
      </c>
      <c r="Y55" s="220" t="s">
        <v>175</v>
      </c>
      <c r="Z55" s="210"/>
      <c r="AA55" s="210"/>
      <c r="AB55" s="210"/>
      <c r="AC55" s="210"/>
      <c r="AD55" s="210"/>
      <c r="AE55" s="210"/>
      <c r="AF55" s="210"/>
      <c r="AG55" s="210" t="s">
        <v>176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ht="22.5" outlineLevel="2" x14ac:dyDescent="0.2">
      <c r="A56" s="217"/>
      <c r="B56" s="218"/>
      <c r="C56" s="247" t="s">
        <v>280</v>
      </c>
      <c r="D56" s="236"/>
      <c r="E56" s="236"/>
      <c r="F56" s="236"/>
      <c r="G56" s="236"/>
      <c r="H56" s="220"/>
      <c r="I56" s="220"/>
      <c r="J56" s="220"/>
      <c r="K56" s="220"/>
      <c r="L56" s="220"/>
      <c r="M56" s="220"/>
      <c r="N56" s="219"/>
      <c r="O56" s="219"/>
      <c r="P56" s="219"/>
      <c r="Q56" s="219"/>
      <c r="R56" s="220"/>
      <c r="S56" s="220"/>
      <c r="T56" s="220"/>
      <c r="U56" s="220"/>
      <c r="V56" s="220"/>
      <c r="W56" s="220"/>
      <c r="X56" s="220"/>
      <c r="Y56" s="220"/>
      <c r="Z56" s="210"/>
      <c r="AA56" s="210"/>
      <c r="AB56" s="210"/>
      <c r="AC56" s="210"/>
      <c r="AD56" s="210"/>
      <c r="AE56" s="210"/>
      <c r="AF56" s="210"/>
      <c r="AG56" s="210" t="s">
        <v>178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44" t="str">
        <f>C56</f>
        <v>svislé nebo šikmé (odkloněné), půdorysně přímé nebo zalomené, stěn základových pasů ve volných nebo zapažených jámách, rýhách, šachtách, včetně případných vzpěr,</v>
      </c>
      <c r="BB56" s="210"/>
      <c r="BC56" s="210"/>
      <c r="BD56" s="210"/>
      <c r="BE56" s="210"/>
      <c r="BF56" s="210"/>
      <c r="BG56" s="210"/>
      <c r="BH56" s="210"/>
    </row>
    <row r="57" spans="1:60" outlineLevel="1" x14ac:dyDescent="0.2">
      <c r="A57" s="229">
        <v>29</v>
      </c>
      <c r="B57" s="230" t="s">
        <v>281</v>
      </c>
      <c r="C57" s="246" t="s">
        <v>282</v>
      </c>
      <c r="D57" s="231" t="s">
        <v>181</v>
      </c>
      <c r="E57" s="232">
        <v>1.2</v>
      </c>
      <c r="F57" s="233"/>
      <c r="G57" s="234">
        <f>ROUND(E57*F57,2)</f>
        <v>0</v>
      </c>
      <c r="H57" s="233"/>
      <c r="I57" s="234">
        <f>ROUND(E57*H57,2)</f>
        <v>0</v>
      </c>
      <c r="J57" s="233"/>
      <c r="K57" s="234">
        <f>ROUND(E57*J57,2)</f>
        <v>0</v>
      </c>
      <c r="L57" s="234">
        <v>21</v>
      </c>
      <c r="M57" s="234">
        <f>G57*(1+L57/100)</f>
        <v>0</v>
      </c>
      <c r="N57" s="232">
        <v>0</v>
      </c>
      <c r="O57" s="232">
        <f>ROUND(E57*N57,2)</f>
        <v>0</v>
      </c>
      <c r="P57" s="232">
        <v>0</v>
      </c>
      <c r="Q57" s="232">
        <f>ROUND(E57*P57,2)</f>
        <v>0</v>
      </c>
      <c r="R57" s="234" t="s">
        <v>277</v>
      </c>
      <c r="S57" s="234" t="s">
        <v>172</v>
      </c>
      <c r="T57" s="235" t="s">
        <v>173</v>
      </c>
      <c r="U57" s="220">
        <v>0.32</v>
      </c>
      <c r="V57" s="220">
        <f>ROUND(E57*U57,2)</f>
        <v>0.38</v>
      </c>
      <c r="W57" s="220"/>
      <c r="X57" s="220" t="s">
        <v>174</v>
      </c>
      <c r="Y57" s="220" t="s">
        <v>175</v>
      </c>
      <c r="Z57" s="210"/>
      <c r="AA57" s="210"/>
      <c r="AB57" s="210"/>
      <c r="AC57" s="210"/>
      <c r="AD57" s="210"/>
      <c r="AE57" s="210"/>
      <c r="AF57" s="210"/>
      <c r="AG57" s="210" t="s">
        <v>176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</row>
    <row r="58" spans="1:60" ht="22.5" outlineLevel="2" x14ac:dyDescent="0.2">
      <c r="A58" s="217"/>
      <c r="B58" s="218"/>
      <c r="C58" s="247" t="s">
        <v>280</v>
      </c>
      <c r="D58" s="236"/>
      <c r="E58" s="236"/>
      <c r="F58" s="236"/>
      <c r="G58" s="236"/>
      <c r="H58" s="220"/>
      <c r="I58" s="220"/>
      <c r="J58" s="220"/>
      <c r="K58" s="220"/>
      <c r="L58" s="220"/>
      <c r="M58" s="220"/>
      <c r="N58" s="219"/>
      <c r="O58" s="219"/>
      <c r="P58" s="219"/>
      <c r="Q58" s="219"/>
      <c r="R58" s="220"/>
      <c r="S58" s="220"/>
      <c r="T58" s="220"/>
      <c r="U58" s="220"/>
      <c r="V58" s="220"/>
      <c r="W58" s="220"/>
      <c r="X58" s="220"/>
      <c r="Y58" s="220"/>
      <c r="Z58" s="210"/>
      <c r="AA58" s="210"/>
      <c r="AB58" s="210"/>
      <c r="AC58" s="210"/>
      <c r="AD58" s="210"/>
      <c r="AE58" s="210"/>
      <c r="AF58" s="210"/>
      <c r="AG58" s="210" t="s">
        <v>178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44" t="str">
        <f>C58</f>
        <v>svislé nebo šikmé (odkloněné), půdorysně přímé nebo zalomené, stěn základových pasů ve volných nebo zapažených jámách, rýhách, šachtách, včetně případných vzpěr,</v>
      </c>
      <c r="BB58" s="210"/>
      <c r="BC58" s="210"/>
      <c r="BD58" s="210"/>
      <c r="BE58" s="210"/>
      <c r="BF58" s="210"/>
      <c r="BG58" s="210"/>
      <c r="BH58" s="210"/>
    </row>
    <row r="59" spans="1:60" x14ac:dyDescent="0.2">
      <c r="A59" s="222" t="s">
        <v>166</v>
      </c>
      <c r="B59" s="223" t="s">
        <v>105</v>
      </c>
      <c r="C59" s="245" t="s">
        <v>106</v>
      </c>
      <c r="D59" s="224"/>
      <c r="E59" s="225"/>
      <c r="F59" s="226"/>
      <c r="G59" s="226">
        <f>SUMIF(AG60:AG61,"&lt;&gt;NOR",G60:G61)</f>
        <v>0</v>
      </c>
      <c r="H59" s="226"/>
      <c r="I59" s="226">
        <f>SUM(I60:I61)</f>
        <v>0</v>
      </c>
      <c r="J59" s="226"/>
      <c r="K59" s="226">
        <f>SUM(K60:K61)</f>
        <v>0</v>
      </c>
      <c r="L59" s="226"/>
      <c r="M59" s="226">
        <f>SUM(M60:M61)</f>
        <v>0</v>
      </c>
      <c r="N59" s="225"/>
      <c r="O59" s="225">
        <f>SUM(O60:O61)</f>
        <v>0.14000000000000001</v>
      </c>
      <c r="P59" s="225"/>
      <c r="Q59" s="225">
        <f>SUM(Q60:Q61)</f>
        <v>0</v>
      </c>
      <c r="R59" s="226"/>
      <c r="S59" s="226"/>
      <c r="T59" s="227"/>
      <c r="U59" s="221"/>
      <c r="V59" s="221">
        <f>SUM(V60:V61)</f>
        <v>17.75</v>
      </c>
      <c r="W59" s="221"/>
      <c r="X59" s="221"/>
      <c r="Y59" s="221"/>
      <c r="AG59" t="s">
        <v>167</v>
      </c>
    </row>
    <row r="60" spans="1:60" outlineLevel="1" x14ac:dyDescent="0.2">
      <c r="A60" s="237">
        <v>30</v>
      </c>
      <c r="B60" s="238" t="s">
        <v>288</v>
      </c>
      <c r="C60" s="248" t="s">
        <v>289</v>
      </c>
      <c r="D60" s="239" t="s">
        <v>181</v>
      </c>
      <c r="E60" s="240">
        <v>403.43</v>
      </c>
      <c r="F60" s="241"/>
      <c r="G60" s="242">
        <f>ROUND(E60*F60,2)</f>
        <v>0</v>
      </c>
      <c r="H60" s="241"/>
      <c r="I60" s="242">
        <f>ROUND(E60*H60,2)</f>
        <v>0</v>
      </c>
      <c r="J60" s="241"/>
      <c r="K60" s="242">
        <f>ROUND(E60*J60,2)</f>
        <v>0</v>
      </c>
      <c r="L60" s="242">
        <v>21</v>
      </c>
      <c r="M60" s="242">
        <f>G60*(1+L60/100)</f>
        <v>0</v>
      </c>
      <c r="N60" s="240">
        <v>3.0000000000000001E-5</v>
      </c>
      <c r="O60" s="240">
        <f>ROUND(E60*N60,2)</f>
        <v>0.01</v>
      </c>
      <c r="P60" s="240">
        <v>0</v>
      </c>
      <c r="Q60" s="240">
        <f>ROUND(E60*P60,2)</f>
        <v>0</v>
      </c>
      <c r="R60" s="242" t="s">
        <v>263</v>
      </c>
      <c r="S60" s="242" t="s">
        <v>172</v>
      </c>
      <c r="T60" s="243" t="s">
        <v>173</v>
      </c>
      <c r="U60" s="220">
        <v>4.3999999999999997E-2</v>
      </c>
      <c r="V60" s="220">
        <f>ROUND(E60*U60,2)</f>
        <v>17.75</v>
      </c>
      <c r="W60" s="220"/>
      <c r="X60" s="220" t="s">
        <v>174</v>
      </c>
      <c r="Y60" s="220" t="s">
        <v>175</v>
      </c>
      <c r="Z60" s="210"/>
      <c r="AA60" s="210"/>
      <c r="AB60" s="210"/>
      <c r="AC60" s="210"/>
      <c r="AD60" s="210"/>
      <c r="AE60" s="210"/>
      <c r="AF60" s="210"/>
      <c r="AG60" s="210" t="s">
        <v>176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ht="22.5" outlineLevel="1" x14ac:dyDescent="0.2">
      <c r="A61" s="237">
        <v>31</v>
      </c>
      <c r="B61" s="238" t="s">
        <v>273</v>
      </c>
      <c r="C61" s="248" t="s">
        <v>418</v>
      </c>
      <c r="D61" s="239" t="s">
        <v>181</v>
      </c>
      <c r="E61" s="240">
        <v>443.77300000000002</v>
      </c>
      <c r="F61" s="241"/>
      <c r="G61" s="242">
        <f>ROUND(E61*F61,2)</f>
        <v>0</v>
      </c>
      <c r="H61" s="241"/>
      <c r="I61" s="242">
        <f>ROUND(E61*H61,2)</f>
        <v>0</v>
      </c>
      <c r="J61" s="241"/>
      <c r="K61" s="242">
        <f>ROUND(E61*J61,2)</f>
        <v>0</v>
      </c>
      <c r="L61" s="242">
        <v>21</v>
      </c>
      <c r="M61" s="242">
        <f>G61*(1+L61/100)</f>
        <v>0</v>
      </c>
      <c r="N61" s="240">
        <v>2.9999999999999997E-4</v>
      </c>
      <c r="O61" s="240">
        <f>ROUND(E61*N61,2)</f>
        <v>0.13</v>
      </c>
      <c r="P61" s="240">
        <v>0</v>
      </c>
      <c r="Q61" s="240">
        <f>ROUND(E61*P61,2)</f>
        <v>0</v>
      </c>
      <c r="R61" s="242" t="s">
        <v>258</v>
      </c>
      <c r="S61" s="242" t="s">
        <v>172</v>
      </c>
      <c r="T61" s="243" t="s">
        <v>173</v>
      </c>
      <c r="U61" s="220">
        <v>0</v>
      </c>
      <c r="V61" s="220">
        <f>ROUND(E61*U61,2)</f>
        <v>0</v>
      </c>
      <c r="W61" s="220"/>
      <c r="X61" s="220" t="s">
        <v>259</v>
      </c>
      <c r="Y61" s="220" t="s">
        <v>175</v>
      </c>
      <c r="Z61" s="210"/>
      <c r="AA61" s="210"/>
      <c r="AB61" s="210"/>
      <c r="AC61" s="210"/>
      <c r="AD61" s="210"/>
      <c r="AE61" s="210"/>
      <c r="AF61" s="210"/>
      <c r="AG61" s="210" t="s">
        <v>260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</row>
    <row r="62" spans="1:60" x14ac:dyDescent="0.2">
      <c r="A62" s="222" t="s">
        <v>166</v>
      </c>
      <c r="B62" s="223" t="s">
        <v>111</v>
      </c>
      <c r="C62" s="245" t="s">
        <v>112</v>
      </c>
      <c r="D62" s="224"/>
      <c r="E62" s="225"/>
      <c r="F62" s="226"/>
      <c r="G62" s="226">
        <f>SUMIF(AG63:AG71,"&lt;&gt;NOR",G63:G71)</f>
        <v>0</v>
      </c>
      <c r="H62" s="226"/>
      <c r="I62" s="226">
        <f>SUM(I63:I71)</f>
        <v>0</v>
      </c>
      <c r="J62" s="226"/>
      <c r="K62" s="226">
        <f>SUM(K63:K71)</f>
        <v>0</v>
      </c>
      <c r="L62" s="226"/>
      <c r="M62" s="226">
        <f>SUM(M63:M71)</f>
        <v>0</v>
      </c>
      <c r="N62" s="225"/>
      <c r="O62" s="225">
        <f>SUM(O63:O71)</f>
        <v>402.96999999999997</v>
      </c>
      <c r="P62" s="225"/>
      <c r="Q62" s="225">
        <f>SUM(Q63:Q71)</f>
        <v>0</v>
      </c>
      <c r="R62" s="226"/>
      <c r="S62" s="226"/>
      <c r="T62" s="227"/>
      <c r="U62" s="221"/>
      <c r="V62" s="221">
        <f>SUM(V63:V71)</f>
        <v>52.9</v>
      </c>
      <c r="W62" s="221"/>
      <c r="X62" s="221"/>
      <c r="Y62" s="221"/>
      <c r="AG62" t="s">
        <v>167</v>
      </c>
    </row>
    <row r="63" spans="1:60" ht="22.5" outlineLevel="1" x14ac:dyDescent="0.2">
      <c r="A63" s="237">
        <v>32</v>
      </c>
      <c r="B63" s="238" t="s">
        <v>308</v>
      </c>
      <c r="C63" s="248" t="s">
        <v>309</v>
      </c>
      <c r="D63" s="239" t="s">
        <v>181</v>
      </c>
      <c r="E63" s="240">
        <v>212.2</v>
      </c>
      <c r="F63" s="241"/>
      <c r="G63" s="242">
        <f>ROUND(E63*F63,2)</f>
        <v>0</v>
      </c>
      <c r="H63" s="241"/>
      <c r="I63" s="242">
        <f>ROUND(E63*H63,2)</f>
        <v>0</v>
      </c>
      <c r="J63" s="241"/>
      <c r="K63" s="242">
        <f>ROUND(E63*J63,2)</f>
        <v>0</v>
      </c>
      <c r="L63" s="242">
        <v>21</v>
      </c>
      <c r="M63" s="242">
        <f>G63*(1+L63/100)</f>
        <v>0</v>
      </c>
      <c r="N63" s="240">
        <v>0.378</v>
      </c>
      <c r="O63" s="240">
        <f>ROUND(E63*N63,2)</f>
        <v>80.209999999999994</v>
      </c>
      <c r="P63" s="240">
        <v>0</v>
      </c>
      <c r="Q63" s="240">
        <f>ROUND(E63*P63,2)</f>
        <v>0</v>
      </c>
      <c r="R63" s="242" t="s">
        <v>171</v>
      </c>
      <c r="S63" s="242" t="s">
        <v>172</v>
      </c>
      <c r="T63" s="243" t="s">
        <v>173</v>
      </c>
      <c r="U63" s="220">
        <v>2.5999999999999999E-2</v>
      </c>
      <c r="V63" s="220">
        <f>ROUND(E63*U63,2)</f>
        <v>5.52</v>
      </c>
      <c r="W63" s="220"/>
      <c r="X63" s="220" t="s">
        <v>174</v>
      </c>
      <c r="Y63" s="220" t="s">
        <v>175</v>
      </c>
      <c r="Z63" s="210"/>
      <c r="AA63" s="210"/>
      <c r="AB63" s="210"/>
      <c r="AC63" s="210"/>
      <c r="AD63" s="210"/>
      <c r="AE63" s="210"/>
      <c r="AF63" s="210"/>
      <c r="AG63" s="210" t="s">
        <v>176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ht="22.5" outlineLevel="1" x14ac:dyDescent="0.2">
      <c r="A64" s="237">
        <v>33</v>
      </c>
      <c r="B64" s="238" t="s">
        <v>310</v>
      </c>
      <c r="C64" s="248" t="s">
        <v>311</v>
      </c>
      <c r="D64" s="239" t="s">
        <v>181</v>
      </c>
      <c r="E64" s="240">
        <v>726.33</v>
      </c>
      <c r="F64" s="241"/>
      <c r="G64" s="242">
        <f>ROUND(E64*F64,2)</f>
        <v>0</v>
      </c>
      <c r="H64" s="241"/>
      <c r="I64" s="242">
        <f>ROUND(E64*H64,2)</f>
        <v>0</v>
      </c>
      <c r="J64" s="241"/>
      <c r="K64" s="242">
        <f>ROUND(E64*J64,2)</f>
        <v>0</v>
      </c>
      <c r="L64" s="242">
        <v>21</v>
      </c>
      <c r="M64" s="242">
        <f>G64*(1+L64/100)</f>
        <v>0</v>
      </c>
      <c r="N64" s="240">
        <v>0.378</v>
      </c>
      <c r="O64" s="240">
        <f>ROUND(E64*N64,2)</f>
        <v>274.55</v>
      </c>
      <c r="P64" s="240">
        <v>0</v>
      </c>
      <c r="Q64" s="240">
        <f>ROUND(E64*P64,2)</f>
        <v>0</v>
      </c>
      <c r="R64" s="242" t="s">
        <v>171</v>
      </c>
      <c r="S64" s="242" t="s">
        <v>172</v>
      </c>
      <c r="T64" s="243" t="s">
        <v>173</v>
      </c>
      <c r="U64" s="220">
        <v>2.5999999999999999E-2</v>
      </c>
      <c r="V64" s="220">
        <f>ROUND(E64*U64,2)</f>
        <v>18.88</v>
      </c>
      <c r="W64" s="220"/>
      <c r="X64" s="220" t="s">
        <v>174</v>
      </c>
      <c r="Y64" s="220" t="s">
        <v>175</v>
      </c>
      <c r="Z64" s="210"/>
      <c r="AA64" s="210"/>
      <c r="AB64" s="210"/>
      <c r="AC64" s="210"/>
      <c r="AD64" s="210"/>
      <c r="AE64" s="210"/>
      <c r="AF64" s="210"/>
      <c r="AG64" s="210" t="s">
        <v>176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60" ht="22.5" outlineLevel="1" x14ac:dyDescent="0.2">
      <c r="A65" s="237">
        <v>34</v>
      </c>
      <c r="B65" s="238" t="s">
        <v>312</v>
      </c>
      <c r="C65" s="248" t="s">
        <v>313</v>
      </c>
      <c r="D65" s="239" t="s">
        <v>181</v>
      </c>
      <c r="E65" s="240">
        <v>64.7</v>
      </c>
      <c r="F65" s="241"/>
      <c r="G65" s="242">
        <f>ROUND(E65*F65,2)</f>
        <v>0</v>
      </c>
      <c r="H65" s="241"/>
      <c r="I65" s="242">
        <f>ROUND(E65*H65,2)</f>
        <v>0</v>
      </c>
      <c r="J65" s="241"/>
      <c r="K65" s="242">
        <f>ROUND(E65*J65,2)</f>
        <v>0</v>
      </c>
      <c r="L65" s="242">
        <v>21</v>
      </c>
      <c r="M65" s="242">
        <f>G65*(1+L65/100)</f>
        <v>0</v>
      </c>
      <c r="N65" s="240">
        <v>0.441</v>
      </c>
      <c r="O65" s="240">
        <f>ROUND(E65*N65,2)</f>
        <v>28.53</v>
      </c>
      <c r="P65" s="240">
        <v>0</v>
      </c>
      <c r="Q65" s="240">
        <f>ROUND(E65*P65,2)</f>
        <v>0</v>
      </c>
      <c r="R65" s="242" t="s">
        <v>171</v>
      </c>
      <c r="S65" s="242" t="s">
        <v>172</v>
      </c>
      <c r="T65" s="243" t="s">
        <v>173</v>
      </c>
      <c r="U65" s="220">
        <v>2.9000000000000001E-2</v>
      </c>
      <c r="V65" s="220">
        <f>ROUND(E65*U65,2)</f>
        <v>1.88</v>
      </c>
      <c r="W65" s="220"/>
      <c r="X65" s="220" t="s">
        <v>174</v>
      </c>
      <c r="Y65" s="220" t="s">
        <v>175</v>
      </c>
      <c r="Z65" s="210"/>
      <c r="AA65" s="210"/>
      <c r="AB65" s="210"/>
      <c r="AC65" s="210"/>
      <c r="AD65" s="210"/>
      <c r="AE65" s="210"/>
      <c r="AF65" s="210"/>
      <c r="AG65" s="210" t="s">
        <v>176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</row>
    <row r="66" spans="1:60" outlineLevel="1" x14ac:dyDescent="0.2">
      <c r="A66" s="229">
        <v>35</v>
      </c>
      <c r="B66" s="230" t="s">
        <v>314</v>
      </c>
      <c r="C66" s="246" t="s">
        <v>315</v>
      </c>
      <c r="D66" s="231" t="s">
        <v>211</v>
      </c>
      <c r="E66" s="232">
        <v>7.59</v>
      </c>
      <c r="F66" s="233"/>
      <c r="G66" s="234">
        <f>ROUND(E66*F66,2)</f>
        <v>0</v>
      </c>
      <c r="H66" s="233"/>
      <c r="I66" s="234">
        <f>ROUND(E66*H66,2)</f>
        <v>0</v>
      </c>
      <c r="J66" s="233"/>
      <c r="K66" s="234">
        <f>ROUND(E66*J66,2)</f>
        <v>0</v>
      </c>
      <c r="L66" s="234">
        <v>21</v>
      </c>
      <c r="M66" s="234">
        <f>G66*(1+L66/100)</f>
        <v>0</v>
      </c>
      <c r="N66" s="232">
        <v>2.5249999999999999</v>
      </c>
      <c r="O66" s="232">
        <f>ROUND(E66*N66,2)</f>
        <v>19.16</v>
      </c>
      <c r="P66" s="232">
        <v>0</v>
      </c>
      <c r="Q66" s="232">
        <f>ROUND(E66*P66,2)</f>
        <v>0</v>
      </c>
      <c r="R66" s="234" t="s">
        <v>277</v>
      </c>
      <c r="S66" s="234" t="s">
        <v>172</v>
      </c>
      <c r="T66" s="235" t="s">
        <v>173</v>
      </c>
      <c r="U66" s="220">
        <v>2.3170000000000002</v>
      </c>
      <c r="V66" s="220">
        <f>ROUND(E66*U66,2)</f>
        <v>17.59</v>
      </c>
      <c r="W66" s="220"/>
      <c r="X66" s="220" t="s">
        <v>174</v>
      </c>
      <c r="Y66" s="220" t="s">
        <v>175</v>
      </c>
      <c r="Z66" s="210"/>
      <c r="AA66" s="210"/>
      <c r="AB66" s="210"/>
      <c r="AC66" s="210"/>
      <c r="AD66" s="210"/>
      <c r="AE66" s="210"/>
      <c r="AF66" s="210"/>
      <c r="AG66" s="210" t="s">
        <v>176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</row>
    <row r="67" spans="1:60" outlineLevel="2" x14ac:dyDescent="0.2">
      <c r="A67" s="217"/>
      <c r="B67" s="218"/>
      <c r="C67" s="247" t="s">
        <v>316</v>
      </c>
      <c r="D67" s="236"/>
      <c r="E67" s="236"/>
      <c r="F67" s="236"/>
      <c r="G67" s="236"/>
      <c r="H67" s="220"/>
      <c r="I67" s="220"/>
      <c r="J67" s="220"/>
      <c r="K67" s="220"/>
      <c r="L67" s="220"/>
      <c r="M67" s="220"/>
      <c r="N67" s="219"/>
      <c r="O67" s="219"/>
      <c r="P67" s="219"/>
      <c r="Q67" s="219"/>
      <c r="R67" s="220"/>
      <c r="S67" s="220"/>
      <c r="T67" s="220"/>
      <c r="U67" s="220"/>
      <c r="V67" s="220"/>
      <c r="W67" s="220"/>
      <c r="X67" s="220"/>
      <c r="Y67" s="220"/>
      <c r="Z67" s="210"/>
      <c r="AA67" s="210"/>
      <c r="AB67" s="210"/>
      <c r="AC67" s="210"/>
      <c r="AD67" s="210"/>
      <c r="AE67" s="210"/>
      <c r="AF67" s="210"/>
      <c r="AG67" s="210" t="s">
        <v>178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</row>
    <row r="68" spans="1:60" outlineLevel="1" x14ac:dyDescent="0.2">
      <c r="A68" s="229">
        <v>36</v>
      </c>
      <c r="B68" s="230" t="s">
        <v>317</v>
      </c>
      <c r="C68" s="246" t="s">
        <v>318</v>
      </c>
      <c r="D68" s="231" t="s">
        <v>211</v>
      </c>
      <c r="E68" s="232">
        <v>7.59</v>
      </c>
      <c r="F68" s="233"/>
      <c r="G68" s="234">
        <f>ROUND(E68*F68,2)</f>
        <v>0</v>
      </c>
      <c r="H68" s="233"/>
      <c r="I68" s="234">
        <f>ROUND(E68*H68,2)</f>
        <v>0</v>
      </c>
      <c r="J68" s="233"/>
      <c r="K68" s="234">
        <f>ROUND(E68*J68,2)</f>
        <v>0</v>
      </c>
      <c r="L68" s="234">
        <v>21</v>
      </c>
      <c r="M68" s="234">
        <f>G68*(1+L68/100)</f>
        <v>0</v>
      </c>
      <c r="N68" s="232">
        <v>0</v>
      </c>
      <c r="O68" s="232">
        <f>ROUND(E68*N68,2)</f>
        <v>0</v>
      </c>
      <c r="P68" s="232">
        <v>0</v>
      </c>
      <c r="Q68" s="232">
        <f>ROUND(E68*P68,2)</f>
        <v>0</v>
      </c>
      <c r="R68" s="234" t="s">
        <v>277</v>
      </c>
      <c r="S68" s="234" t="s">
        <v>172</v>
      </c>
      <c r="T68" s="235" t="s">
        <v>173</v>
      </c>
      <c r="U68" s="220">
        <v>0.20499999999999999</v>
      </c>
      <c r="V68" s="220">
        <f>ROUND(E68*U68,2)</f>
        <v>1.56</v>
      </c>
      <c r="W68" s="220"/>
      <c r="X68" s="220" t="s">
        <v>174</v>
      </c>
      <c r="Y68" s="220" t="s">
        <v>175</v>
      </c>
      <c r="Z68" s="210"/>
      <c r="AA68" s="210"/>
      <c r="AB68" s="210"/>
      <c r="AC68" s="210"/>
      <c r="AD68" s="210"/>
      <c r="AE68" s="210"/>
      <c r="AF68" s="210"/>
      <c r="AG68" s="210" t="s">
        <v>176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10"/>
      <c r="BB68" s="210"/>
      <c r="BC68" s="210"/>
      <c r="BD68" s="210"/>
      <c r="BE68" s="210"/>
      <c r="BF68" s="210"/>
      <c r="BG68" s="210"/>
      <c r="BH68" s="210"/>
    </row>
    <row r="69" spans="1:60" outlineLevel="2" x14ac:dyDescent="0.2">
      <c r="A69" s="217"/>
      <c r="B69" s="218"/>
      <c r="C69" s="247" t="s">
        <v>319</v>
      </c>
      <c r="D69" s="236"/>
      <c r="E69" s="236"/>
      <c r="F69" s="236"/>
      <c r="G69" s="236"/>
      <c r="H69" s="220"/>
      <c r="I69" s="220"/>
      <c r="J69" s="220"/>
      <c r="K69" s="220"/>
      <c r="L69" s="220"/>
      <c r="M69" s="220"/>
      <c r="N69" s="219"/>
      <c r="O69" s="219"/>
      <c r="P69" s="219"/>
      <c r="Q69" s="219"/>
      <c r="R69" s="220"/>
      <c r="S69" s="220"/>
      <c r="T69" s="220"/>
      <c r="U69" s="220"/>
      <c r="V69" s="220"/>
      <c r="W69" s="220"/>
      <c r="X69" s="220"/>
      <c r="Y69" s="220"/>
      <c r="Z69" s="210"/>
      <c r="AA69" s="210"/>
      <c r="AB69" s="210"/>
      <c r="AC69" s="210"/>
      <c r="AD69" s="210"/>
      <c r="AE69" s="210"/>
      <c r="AF69" s="210"/>
      <c r="AG69" s="210" t="s">
        <v>178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</row>
    <row r="70" spans="1:60" ht="22.5" outlineLevel="1" x14ac:dyDescent="0.2">
      <c r="A70" s="229">
        <v>37</v>
      </c>
      <c r="B70" s="230" t="s">
        <v>320</v>
      </c>
      <c r="C70" s="246" t="s">
        <v>321</v>
      </c>
      <c r="D70" s="231" t="s">
        <v>192</v>
      </c>
      <c r="E70" s="232">
        <v>0.49018</v>
      </c>
      <c r="F70" s="233"/>
      <c r="G70" s="234">
        <f>ROUND(E70*F70,2)</f>
        <v>0</v>
      </c>
      <c r="H70" s="233"/>
      <c r="I70" s="234">
        <f>ROUND(E70*H70,2)</f>
        <v>0</v>
      </c>
      <c r="J70" s="233"/>
      <c r="K70" s="234">
        <f>ROUND(E70*J70,2)</f>
        <v>0</v>
      </c>
      <c r="L70" s="234">
        <v>21</v>
      </c>
      <c r="M70" s="234">
        <f>G70*(1+L70/100)</f>
        <v>0</v>
      </c>
      <c r="N70" s="232">
        <v>1.0662499999999999</v>
      </c>
      <c r="O70" s="232">
        <f>ROUND(E70*N70,2)</f>
        <v>0.52</v>
      </c>
      <c r="P70" s="232">
        <v>0</v>
      </c>
      <c r="Q70" s="232">
        <f>ROUND(E70*P70,2)</f>
        <v>0</v>
      </c>
      <c r="R70" s="234" t="s">
        <v>277</v>
      </c>
      <c r="S70" s="234" t="s">
        <v>172</v>
      </c>
      <c r="T70" s="235" t="s">
        <v>173</v>
      </c>
      <c r="U70" s="220">
        <v>15.231</v>
      </c>
      <c r="V70" s="220">
        <f>ROUND(E70*U70,2)</f>
        <v>7.47</v>
      </c>
      <c r="W70" s="220"/>
      <c r="X70" s="220" t="s">
        <v>174</v>
      </c>
      <c r="Y70" s="220" t="s">
        <v>175</v>
      </c>
      <c r="Z70" s="210"/>
      <c r="AA70" s="210"/>
      <c r="AB70" s="210"/>
      <c r="AC70" s="210"/>
      <c r="AD70" s="210"/>
      <c r="AE70" s="210"/>
      <c r="AF70" s="210"/>
      <c r="AG70" s="210" t="s">
        <v>176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</row>
    <row r="71" spans="1:60" outlineLevel="2" x14ac:dyDescent="0.2">
      <c r="A71" s="217"/>
      <c r="B71" s="218"/>
      <c r="C71" s="247" t="s">
        <v>305</v>
      </c>
      <c r="D71" s="236"/>
      <c r="E71" s="236"/>
      <c r="F71" s="236"/>
      <c r="G71" s="236"/>
      <c r="H71" s="220"/>
      <c r="I71" s="220"/>
      <c r="J71" s="220"/>
      <c r="K71" s="220"/>
      <c r="L71" s="220"/>
      <c r="M71" s="220"/>
      <c r="N71" s="219"/>
      <c r="O71" s="219"/>
      <c r="P71" s="219"/>
      <c r="Q71" s="219"/>
      <c r="R71" s="220"/>
      <c r="S71" s="220"/>
      <c r="T71" s="220"/>
      <c r="U71" s="220"/>
      <c r="V71" s="220"/>
      <c r="W71" s="220"/>
      <c r="X71" s="220"/>
      <c r="Y71" s="220"/>
      <c r="Z71" s="210"/>
      <c r="AA71" s="210"/>
      <c r="AB71" s="210"/>
      <c r="AC71" s="210"/>
      <c r="AD71" s="210"/>
      <c r="AE71" s="210"/>
      <c r="AF71" s="210"/>
      <c r="AG71" s="210" t="s">
        <v>178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</row>
    <row r="72" spans="1:60" x14ac:dyDescent="0.2">
      <c r="A72" s="222" t="s">
        <v>166</v>
      </c>
      <c r="B72" s="223" t="s">
        <v>113</v>
      </c>
      <c r="C72" s="245" t="s">
        <v>114</v>
      </c>
      <c r="D72" s="224"/>
      <c r="E72" s="225"/>
      <c r="F72" s="226"/>
      <c r="G72" s="226">
        <f>SUMIF(AG73:AG77,"&lt;&gt;NOR",G73:G77)</f>
        <v>0</v>
      </c>
      <c r="H72" s="226"/>
      <c r="I72" s="226">
        <f>SUM(I73:I77)</f>
        <v>0</v>
      </c>
      <c r="J72" s="226"/>
      <c r="K72" s="226">
        <f>SUM(K73:K77)</f>
        <v>0</v>
      </c>
      <c r="L72" s="226"/>
      <c r="M72" s="226">
        <f>SUM(M73:M77)</f>
        <v>0</v>
      </c>
      <c r="N72" s="225"/>
      <c r="O72" s="225">
        <f>SUM(O73:O77)</f>
        <v>15.479999999999997</v>
      </c>
      <c r="P72" s="225"/>
      <c r="Q72" s="225">
        <f>SUM(Q73:Q77)</f>
        <v>0</v>
      </c>
      <c r="R72" s="226"/>
      <c r="S72" s="226"/>
      <c r="T72" s="227"/>
      <c r="U72" s="221"/>
      <c r="V72" s="221">
        <f>SUM(V73:V77)</f>
        <v>2.59</v>
      </c>
      <c r="W72" s="221"/>
      <c r="X72" s="221"/>
      <c r="Y72" s="221"/>
      <c r="AG72" t="s">
        <v>167</v>
      </c>
    </row>
    <row r="73" spans="1:60" outlineLevel="1" x14ac:dyDescent="0.2">
      <c r="A73" s="237">
        <v>38</v>
      </c>
      <c r="B73" s="238" t="s">
        <v>322</v>
      </c>
      <c r="C73" s="248" t="s">
        <v>419</v>
      </c>
      <c r="D73" s="239" t="s">
        <v>181</v>
      </c>
      <c r="E73" s="240">
        <v>64.7</v>
      </c>
      <c r="F73" s="241"/>
      <c r="G73" s="242">
        <f>ROUND(E73*F73,2)</f>
        <v>0</v>
      </c>
      <c r="H73" s="241"/>
      <c r="I73" s="242">
        <f>ROUND(E73*H73,2)</f>
        <v>0</v>
      </c>
      <c r="J73" s="241"/>
      <c r="K73" s="242">
        <f>ROUND(E73*J73,2)</f>
        <v>0</v>
      </c>
      <c r="L73" s="242">
        <v>21</v>
      </c>
      <c r="M73" s="242">
        <f>G73*(1+L73/100)</f>
        <v>0</v>
      </c>
      <c r="N73" s="240">
        <v>7.0200000000000002E-3</v>
      </c>
      <c r="O73" s="240">
        <f>ROUND(E73*N73,2)</f>
        <v>0.45</v>
      </c>
      <c r="P73" s="240">
        <v>0</v>
      </c>
      <c r="Q73" s="240">
        <f>ROUND(E73*P73,2)</f>
        <v>0</v>
      </c>
      <c r="R73" s="242" t="s">
        <v>171</v>
      </c>
      <c r="S73" s="242" t="s">
        <v>172</v>
      </c>
      <c r="T73" s="243" t="s">
        <v>173</v>
      </c>
      <c r="U73" s="220">
        <v>4.0000000000000001E-3</v>
      </c>
      <c r="V73" s="220">
        <f>ROUND(E73*U73,2)</f>
        <v>0.26</v>
      </c>
      <c r="W73" s="220"/>
      <c r="X73" s="220" t="s">
        <v>174</v>
      </c>
      <c r="Y73" s="220" t="s">
        <v>175</v>
      </c>
      <c r="Z73" s="210"/>
      <c r="AA73" s="210"/>
      <c r="AB73" s="210"/>
      <c r="AC73" s="210"/>
      <c r="AD73" s="210"/>
      <c r="AE73" s="210"/>
      <c r="AF73" s="210"/>
      <c r="AG73" s="210" t="s">
        <v>176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10"/>
      <c r="BB73" s="210"/>
      <c r="BC73" s="210"/>
      <c r="BD73" s="210"/>
      <c r="BE73" s="210"/>
      <c r="BF73" s="210"/>
      <c r="BG73" s="210"/>
      <c r="BH73" s="210"/>
    </row>
    <row r="74" spans="1:60" ht="22.5" outlineLevel="1" x14ac:dyDescent="0.2">
      <c r="A74" s="237">
        <v>39</v>
      </c>
      <c r="B74" s="238" t="s">
        <v>324</v>
      </c>
      <c r="C74" s="248" t="s">
        <v>325</v>
      </c>
      <c r="D74" s="239" t="s">
        <v>181</v>
      </c>
      <c r="E74" s="240">
        <v>64.7</v>
      </c>
      <c r="F74" s="241"/>
      <c r="G74" s="242">
        <f>ROUND(E74*F74,2)</f>
        <v>0</v>
      </c>
      <c r="H74" s="241"/>
      <c r="I74" s="242">
        <f>ROUND(E74*H74,2)</f>
        <v>0</v>
      </c>
      <c r="J74" s="241"/>
      <c r="K74" s="242">
        <f>ROUND(E74*J74,2)</f>
        <v>0</v>
      </c>
      <c r="L74" s="242">
        <v>21</v>
      </c>
      <c r="M74" s="242">
        <f>G74*(1+L74/100)</f>
        <v>0</v>
      </c>
      <c r="N74" s="240">
        <v>0.12817999999999999</v>
      </c>
      <c r="O74" s="240">
        <f>ROUND(E74*N74,2)</f>
        <v>8.2899999999999991</v>
      </c>
      <c r="P74" s="240">
        <v>0</v>
      </c>
      <c r="Q74" s="240">
        <f>ROUND(E74*P74,2)</f>
        <v>0</v>
      </c>
      <c r="R74" s="242" t="s">
        <v>171</v>
      </c>
      <c r="S74" s="242" t="s">
        <v>172</v>
      </c>
      <c r="T74" s="243" t="s">
        <v>173</v>
      </c>
      <c r="U74" s="220">
        <v>2.1000000000000001E-2</v>
      </c>
      <c r="V74" s="220">
        <f>ROUND(E74*U74,2)</f>
        <v>1.36</v>
      </c>
      <c r="W74" s="220"/>
      <c r="X74" s="220" t="s">
        <v>174</v>
      </c>
      <c r="Y74" s="220" t="s">
        <v>175</v>
      </c>
      <c r="Z74" s="210"/>
      <c r="AA74" s="210"/>
      <c r="AB74" s="210"/>
      <c r="AC74" s="210"/>
      <c r="AD74" s="210"/>
      <c r="AE74" s="210"/>
      <c r="AF74" s="210"/>
      <c r="AG74" s="210" t="s">
        <v>176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</row>
    <row r="75" spans="1:60" outlineLevel="1" x14ac:dyDescent="0.2">
      <c r="A75" s="237">
        <v>40</v>
      </c>
      <c r="B75" s="238" t="s">
        <v>326</v>
      </c>
      <c r="C75" s="248" t="s">
        <v>327</v>
      </c>
      <c r="D75" s="239" t="s">
        <v>181</v>
      </c>
      <c r="E75" s="240">
        <v>64.7</v>
      </c>
      <c r="F75" s="241"/>
      <c r="G75" s="242">
        <f>ROUND(E75*F75,2)</f>
        <v>0</v>
      </c>
      <c r="H75" s="241"/>
      <c r="I75" s="242">
        <f>ROUND(E75*H75,2)</f>
        <v>0</v>
      </c>
      <c r="J75" s="241"/>
      <c r="K75" s="242">
        <f>ROUND(E75*J75,2)</f>
        <v>0</v>
      </c>
      <c r="L75" s="242">
        <v>21</v>
      </c>
      <c r="M75" s="242">
        <f>G75*(1+L75/100)</f>
        <v>0</v>
      </c>
      <c r="N75" s="240">
        <v>5.1000000000000004E-4</v>
      </c>
      <c r="O75" s="240">
        <f>ROUND(E75*N75,2)</f>
        <v>0.03</v>
      </c>
      <c r="P75" s="240">
        <v>0</v>
      </c>
      <c r="Q75" s="240">
        <f>ROUND(E75*P75,2)</f>
        <v>0</v>
      </c>
      <c r="R75" s="242"/>
      <c r="S75" s="242" t="s">
        <v>202</v>
      </c>
      <c r="T75" s="243" t="s">
        <v>203</v>
      </c>
      <c r="U75" s="220">
        <v>0</v>
      </c>
      <c r="V75" s="220">
        <f>ROUND(E75*U75,2)</f>
        <v>0</v>
      </c>
      <c r="W75" s="220"/>
      <c r="X75" s="220" t="s">
        <v>174</v>
      </c>
      <c r="Y75" s="220" t="s">
        <v>175</v>
      </c>
      <c r="Z75" s="210"/>
      <c r="AA75" s="210"/>
      <c r="AB75" s="210"/>
      <c r="AC75" s="210"/>
      <c r="AD75" s="210"/>
      <c r="AE75" s="210"/>
      <c r="AF75" s="210"/>
      <c r="AG75" s="210" t="s">
        <v>176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</row>
    <row r="76" spans="1:60" ht="22.5" outlineLevel="1" x14ac:dyDescent="0.2">
      <c r="A76" s="237">
        <v>41</v>
      </c>
      <c r="B76" s="238" t="s">
        <v>328</v>
      </c>
      <c r="C76" s="248" t="s">
        <v>329</v>
      </c>
      <c r="D76" s="239" t="s">
        <v>181</v>
      </c>
      <c r="E76" s="240">
        <v>64.7</v>
      </c>
      <c r="F76" s="241"/>
      <c r="G76" s="242">
        <f>ROUND(E76*F76,2)</f>
        <v>0</v>
      </c>
      <c r="H76" s="241"/>
      <c r="I76" s="242">
        <f>ROUND(E76*H76,2)</f>
        <v>0</v>
      </c>
      <c r="J76" s="241"/>
      <c r="K76" s="242">
        <f>ROUND(E76*J76,2)</f>
        <v>0</v>
      </c>
      <c r="L76" s="242">
        <v>21</v>
      </c>
      <c r="M76" s="242">
        <f>G76*(1+L76/100)</f>
        <v>0</v>
      </c>
      <c r="N76" s="240">
        <v>0.10373</v>
      </c>
      <c r="O76" s="240">
        <f>ROUND(E76*N76,2)</f>
        <v>6.71</v>
      </c>
      <c r="P76" s="240">
        <v>0</v>
      </c>
      <c r="Q76" s="240">
        <f>ROUND(E76*P76,2)</f>
        <v>0</v>
      </c>
      <c r="R76" s="242" t="s">
        <v>171</v>
      </c>
      <c r="S76" s="242" t="s">
        <v>172</v>
      </c>
      <c r="T76" s="243" t="s">
        <v>173</v>
      </c>
      <c r="U76" s="220">
        <v>1.4999999999999999E-2</v>
      </c>
      <c r="V76" s="220">
        <f>ROUND(E76*U76,2)</f>
        <v>0.97</v>
      </c>
      <c r="W76" s="220"/>
      <c r="X76" s="220" t="s">
        <v>174</v>
      </c>
      <c r="Y76" s="220" t="s">
        <v>175</v>
      </c>
      <c r="Z76" s="210"/>
      <c r="AA76" s="210"/>
      <c r="AB76" s="210"/>
      <c r="AC76" s="210"/>
      <c r="AD76" s="210"/>
      <c r="AE76" s="210"/>
      <c r="AF76" s="210"/>
      <c r="AG76" s="210" t="s">
        <v>176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AZ76" s="210"/>
      <c r="BA76" s="210"/>
      <c r="BB76" s="210"/>
      <c r="BC76" s="210"/>
      <c r="BD76" s="210"/>
      <c r="BE76" s="210"/>
      <c r="BF76" s="210"/>
      <c r="BG76" s="210"/>
      <c r="BH76" s="210"/>
    </row>
    <row r="77" spans="1:60" outlineLevel="1" x14ac:dyDescent="0.2">
      <c r="A77" s="237">
        <v>42</v>
      </c>
      <c r="B77" s="238" t="s">
        <v>330</v>
      </c>
      <c r="C77" s="248" t="s">
        <v>331</v>
      </c>
      <c r="D77" s="239" t="s">
        <v>170</v>
      </c>
      <c r="E77" s="240">
        <v>120</v>
      </c>
      <c r="F77" s="241"/>
      <c r="G77" s="242">
        <f>ROUND(E77*F77,2)</f>
        <v>0</v>
      </c>
      <c r="H77" s="241"/>
      <c r="I77" s="242">
        <f>ROUND(E77*H77,2)</f>
        <v>0</v>
      </c>
      <c r="J77" s="241"/>
      <c r="K77" s="242">
        <f>ROUND(E77*J77,2)</f>
        <v>0</v>
      </c>
      <c r="L77" s="242">
        <v>21</v>
      </c>
      <c r="M77" s="242">
        <f>G77*(1+L77/100)</f>
        <v>0</v>
      </c>
      <c r="N77" s="240">
        <v>0</v>
      </c>
      <c r="O77" s="240">
        <f>ROUND(E77*N77,2)</f>
        <v>0</v>
      </c>
      <c r="P77" s="240">
        <v>0</v>
      </c>
      <c r="Q77" s="240">
        <f>ROUND(E77*P77,2)</f>
        <v>0</v>
      </c>
      <c r="R77" s="242"/>
      <c r="S77" s="242" t="s">
        <v>202</v>
      </c>
      <c r="T77" s="243" t="s">
        <v>203</v>
      </c>
      <c r="U77" s="220">
        <v>0</v>
      </c>
      <c r="V77" s="220">
        <f>ROUND(E77*U77,2)</f>
        <v>0</v>
      </c>
      <c r="W77" s="220"/>
      <c r="X77" s="220" t="s">
        <v>174</v>
      </c>
      <c r="Y77" s="220" t="s">
        <v>175</v>
      </c>
      <c r="Z77" s="210"/>
      <c r="AA77" s="210"/>
      <c r="AB77" s="210"/>
      <c r="AC77" s="210"/>
      <c r="AD77" s="210"/>
      <c r="AE77" s="210"/>
      <c r="AF77" s="210"/>
      <c r="AG77" s="210" t="s">
        <v>176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210"/>
      <c r="BC77" s="210"/>
      <c r="BD77" s="210"/>
      <c r="BE77" s="210"/>
      <c r="BF77" s="210"/>
      <c r="BG77" s="210"/>
      <c r="BH77" s="210"/>
    </row>
    <row r="78" spans="1:60" x14ac:dyDescent="0.2">
      <c r="A78" s="222" t="s">
        <v>166</v>
      </c>
      <c r="B78" s="223" t="s">
        <v>115</v>
      </c>
      <c r="C78" s="245" t="s">
        <v>116</v>
      </c>
      <c r="D78" s="224"/>
      <c r="E78" s="225"/>
      <c r="F78" s="226"/>
      <c r="G78" s="226">
        <f>SUMIF(AG79:AG82,"&lt;&gt;NOR",G79:G82)</f>
        <v>0</v>
      </c>
      <c r="H78" s="226"/>
      <c r="I78" s="226">
        <f>SUM(I79:I82)</f>
        <v>0</v>
      </c>
      <c r="J78" s="226"/>
      <c r="K78" s="226">
        <f>SUM(K79:K82)</f>
        <v>0</v>
      </c>
      <c r="L78" s="226"/>
      <c r="M78" s="226">
        <f>SUM(M79:M82)</f>
        <v>0</v>
      </c>
      <c r="N78" s="225"/>
      <c r="O78" s="225">
        <f>SUM(O79:O82)</f>
        <v>48.93</v>
      </c>
      <c r="P78" s="225"/>
      <c r="Q78" s="225">
        <f>SUM(Q79:Q82)</f>
        <v>0</v>
      </c>
      <c r="R78" s="226"/>
      <c r="S78" s="226"/>
      <c r="T78" s="227"/>
      <c r="U78" s="221"/>
      <c r="V78" s="221">
        <f>SUM(V79:V82)</f>
        <v>146.92000000000002</v>
      </c>
      <c r="W78" s="221"/>
      <c r="X78" s="221"/>
      <c r="Y78" s="221"/>
      <c r="AG78" t="s">
        <v>167</v>
      </c>
    </row>
    <row r="79" spans="1:60" outlineLevel="1" x14ac:dyDescent="0.2">
      <c r="A79" s="229">
        <v>43</v>
      </c>
      <c r="B79" s="230" t="s">
        <v>332</v>
      </c>
      <c r="C79" s="246" t="s">
        <v>333</v>
      </c>
      <c r="D79" s="231" t="s">
        <v>181</v>
      </c>
      <c r="E79" s="232">
        <v>258.2</v>
      </c>
      <c r="F79" s="233"/>
      <c r="G79" s="234">
        <f>ROUND(E79*F79,2)</f>
        <v>0</v>
      </c>
      <c r="H79" s="233"/>
      <c r="I79" s="234">
        <f>ROUND(E79*H79,2)</f>
        <v>0</v>
      </c>
      <c r="J79" s="233"/>
      <c r="K79" s="234">
        <f>ROUND(E79*J79,2)</f>
        <v>0</v>
      </c>
      <c r="L79" s="234">
        <v>21</v>
      </c>
      <c r="M79" s="234">
        <f>G79*(1+L79/100)</f>
        <v>0</v>
      </c>
      <c r="N79" s="232">
        <v>5.5449999999999999E-2</v>
      </c>
      <c r="O79" s="232">
        <f>ROUND(E79*N79,2)</f>
        <v>14.32</v>
      </c>
      <c r="P79" s="232">
        <v>0</v>
      </c>
      <c r="Q79" s="232">
        <f>ROUND(E79*P79,2)</f>
        <v>0</v>
      </c>
      <c r="R79" s="234" t="s">
        <v>171</v>
      </c>
      <c r="S79" s="234" t="s">
        <v>172</v>
      </c>
      <c r="T79" s="235" t="s">
        <v>173</v>
      </c>
      <c r="U79" s="220">
        <v>0.442</v>
      </c>
      <c r="V79" s="220">
        <f>ROUND(E79*U79,2)</f>
        <v>114.12</v>
      </c>
      <c r="W79" s="220"/>
      <c r="X79" s="220" t="s">
        <v>174</v>
      </c>
      <c r="Y79" s="220" t="s">
        <v>175</v>
      </c>
      <c r="Z79" s="210"/>
      <c r="AA79" s="210"/>
      <c r="AB79" s="210"/>
      <c r="AC79" s="210"/>
      <c r="AD79" s="210"/>
      <c r="AE79" s="210"/>
      <c r="AF79" s="210"/>
      <c r="AG79" s="210" t="s">
        <v>176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AZ79" s="210"/>
      <c r="BA79" s="210"/>
      <c r="BB79" s="210"/>
      <c r="BC79" s="210"/>
      <c r="BD79" s="210"/>
      <c r="BE79" s="210"/>
      <c r="BF79" s="210"/>
      <c r="BG79" s="210"/>
      <c r="BH79" s="210"/>
    </row>
    <row r="80" spans="1:60" ht="22.5" outlineLevel="2" x14ac:dyDescent="0.2">
      <c r="A80" s="217"/>
      <c r="B80" s="218"/>
      <c r="C80" s="247" t="s">
        <v>334</v>
      </c>
      <c r="D80" s="236"/>
      <c r="E80" s="236"/>
      <c r="F80" s="236"/>
      <c r="G80" s="236"/>
      <c r="H80" s="220"/>
      <c r="I80" s="220"/>
      <c r="J80" s="220"/>
      <c r="K80" s="220"/>
      <c r="L80" s="220"/>
      <c r="M80" s="220"/>
      <c r="N80" s="219"/>
      <c r="O80" s="219"/>
      <c r="P80" s="219"/>
      <c r="Q80" s="219"/>
      <c r="R80" s="220"/>
      <c r="S80" s="220"/>
      <c r="T80" s="220"/>
      <c r="U80" s="220"/>
      <c r="V80" s="220"/>
      <c r="W80" s="220"/>
      <c r="X80" s="220"/>
      <c r="Y80" s="220"/>
      <c r="Z80" s="210"/>
      <c r="AA80" s="210"/>
      <c r="AB80" s="210"/>
      <c r="AC80" s="210"/>
      <c r="AD80" s="210"/>
      <c r="AE80" s="210"/>
      <c r="AF80" s="210"/>
      <c r="AG80" s="210" t="s">
        <v>178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44" t="str">
        <f>C80</f>
        <v>s provedením lože z kameniva drceného, s vyplněním spár, s dvojitým hutněním a se smetením přebytečného materiálu na krajnici. S dodáním hmot pro lože a výplň spár.</v>
      </c>
      <c r="BB80" s="210"/>
      <c r="BC80" s="210"/>
      <c r="BD80" s="210"/>
      <c r="BE80" s="210"/>
      <c r="BF80" s="210"/>
      <c r="BG80" s="210"/>
      <c r="BH80" s="210"/>
    </row>
    <row r="81" spans="1:60" outlineLevel="1" x14ac:dyDescent="0.2">
      <c r="A81" s="237">
        <v>44</v>
      </c>
      <c r="B81" s="238" t="s">
        <v>335</v>
      </c>
      <c r="C81" s="248" t="s">
        <v>336</v>
      </c>
      <c r="D81" s="239" t="s">
        <v>170</v>
      </c>
      <c r="E81" s="240">
        <v>80</v>
      </c>
      <c r="F81" s="241"/>
      <c r="G81" s="242">
        <f>ROUND(E81*F81,2)</f>
        <v>0</v>
      </c>
      <c r="H81" s="241"/>
      <c r="I81" s="242">
        <f>ROUND(E81*H81,2)</f>
        <v>0</v>
      </c>
      <c r="J81" s="241"/>
      <c r="K81" s="242">
        <f>ROUND(E81*J81,2)</f>
        <v>0</v>
      </c>
      <c r="L81" s="242">
        <v>21</v>
      </c>
      <c r="M81" s="242">
        <f>G81*(1+L81/100)</f>
        <v>0</v>
      </c>
      <c r="N81" s="240">
        <v>3.3E-4</v>
      </c>
      <c r="O81" s="240">
        <f>ROUND(E81*N81,2)</f>
        <v>0.03</v>
      </c>
      <c r="P81" s="240">
        <v>0</v>
      </c>
      <c r="Q81" s="240">
        <f>ROUND(E81*P81,2)</f>
        <v>0</v>
      </c>
      <c r="R81" s="242" t="s">
        <v>171</v>
      </c>
      <c r="S81" s="242" t="s">
        <v>172</v>
      </c>
      <c r="T81" s="243" t="s">
        <v>173</v>
      </c>
      <c r="U81" s="220">
        <v>0.41</v>
      </c>
      <c r="V81" s="220">
        <f>ROUND(E81*U81,2)</f>
        <v>32.799999999999997</v>
      </c>
      <c r="W81" s="220"/>
      <c r="X81" s="220" t="s">
        <v>174</v>
      </c>
      <c r="Y81" s="220" t="s">
        <v>175</v>
      </c>
      <c r="Z81" s="210"/>
      <c r="AA81" s="210"/>
      <c r="AB81" s="210"/>
      <c r="AC81" s="210"/>
      <c r="AD81" s="210"/>
      <c r="AE81" s="210"/>
      <c r="AF81" s="210"/>
      <c r="AG81" s="210" t="s">
        <v>176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</row>
    <row r="82" spans="1:60" ht="22.5" outlineLevel="1" x14ac:dyDescent="0.2">
      <c r="A82" s="237">
        <v>45</v>
      </c>
      <c r="B82" s="238" t="s">
        <v>337</v>
      </c>
      <c r="C82" s="248" t="s">
        <v>420</v>
      </c>
      <c r="D82" s="239" t="s">
        <v>181</v>
      </c>
      <c r="E82" s="240">
        <v>264</v>
      </c>
      <c r="F82" s="241"/>
      <c r="G82" s="242">
        <f>ROUND(E82*F82,2)</f>
        <v>0</v>
      </c>
      <c r="H82" s="241"/>
      <c r="I82" s="242">
        <f>ROUND(E82*H82,2)</f>
        <v>0</v>
      </c>
      <c r="J82" s="241"/>
      <c r="K82" s="242">
        <f>ROUND(E82*J82,2)</f>
        <v>0</v>
      </c>
      <c r="L82" s="242">
        <v>21</v>
      </c>
      <c r="M82" s="242">
        <f>G82*(1+L82/100)</f>
        <v>0</v>
      </c>
      <c r="N82" s="240">
        <v>0.13100000000000001</v>
      </c>
      <c r="O82" s="240">
        <f>ROUND(E82*N82,2)</f>
        <v>34.58</v>
      </c>
      <c r="P82" s="240">
        <v>0</v>
      </c>
      <c r="Q82" s="240">
        <f>ROUND(E82*P82,2)</f>
        <v>0</v>
      </c>
      <c r="R82" s="242" t="s">
        <v>258</v>
      </c>
      <c r="S82" s="242" t="s">
        <v>172</v>
      </c>
      <c r="T82" s="243" t="s">
        <v>173</v>
      </c>
      <c r="U82" s="220">
        <v>0</v>
      </c>
      <c r="V82" s="220">
        <f>ROUND(E82*U82,2)</f>
        <v>0</v>
      </c>
      <c r="W82" s="220"/>
      <c r="X82" s="220" t="s">
        <v>259</v>
      </c>
      <c r="Y82" s="220" t="s">
        <v>175</v>
      </c>
      <c r="Z82" s="210"/>
      <c r="AA82" s="210"/>
      <c r="AB82" s="210"/>
      <c r="AC82" s="210"/>
      <c r="AD82" s="210"/>
      <c r="AE82" s="210"/>
      <c r="AF82" s="210"/>
      <c r="AG82" s="210" t="s">
        <v>260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210"/>
      <c r="BC82" s="210"/>
      <c r="BD82" s="210"/>
      <c r="BE82" s="210"/>
      <c r="BF82" s="210"/>
      <c r="BG82" s="210"/>
      <c r="BH82" s="210"/>
    </row>
    <row r="83" spans="1:60" x14ac:dyDescent="0.2">
      <c r="A83" s="222" t="s">
        <v>166</v>
      </c>
      <c r="B83" s="223" t="s">
        <v>117</v>
      </c>
      <c r="C83" s="245" t="s">
        <v>118</v>
      </c>
      <c r="D83" s="224"/>
      <c r="E83" s="225"/>
      <c r="F83" s="226"/>
      <c r="G83" s="226">
        <f>SUMIF(AG84:AG100,"&lt;&gt;NOR",G84:G100)</f>
        <v>0</v>
      </c>
      <c r="H83" s="226"/>
      <c r="I83" s="226">
        <f>SUM(I84:I100)</f>
        <v>0</v>
      </c>
      <c r="J83" s="226"/>
      <c r="K83" s="226">
        <f>SUM(K84:K100)</f>
        <v>0</v>
      </c>
      <c r="L83" s="226"/>
      <c r="M83" s="226">
        <f>SUM(M84:M100)</f>
        <v>0</v>
      </c>
      <c r="N83" s="225"/>
      <c r="O83" s="225">
        <f>SUM(O84:O100)</f>
        <v>0.06</v>
      </c>
      <c r="P83" s="225"/>
      <c r="Q83" s="225">
        <f>SUM(Q84:Q100)</f>
        <v>0</v>
      </c>
      <c r="R83" s="226"/>
      <c r="S83" s="226"/>
      <c r="T83" s="227"/>
      <c r="U83" s="221"/>
      <c r="V83" s="221">
        <f>SUM(V84:V100)</f>
        <v>9.6499999999999986</v>
      </c>
      <c r="W83" s="221"/>
      <c r="X83" s="221"/>
      <c r="Y83" s="221"/>
      <c r="AG83" t="s">
        <v>167</v>
      </c>
    </row>
    <row r="84" spans="1:60" outlineLevel="1" x14ac:dyDescent="0.2">
      <c r="A84" s="229">
        <v>46</v>
      </c>
      <c r="B84" s="230" t="s">
        <v>421</v>
      </c>
      <c r="C84" s="246" t="s">
        <v>422</v>
      </c>
      <c r="D84" s="231" t="s">
        <v>170</v>
      </c>
      <c r="E84" s="232">
        <v>4</v>
      </c>
      <c r="F84" s="233"/>
      <c r="G84" s="234">
        <f>ROUND(E84*F84,2)</f>
        <v>0</v>
      </c>
      <c r="H84" s="233"/>
      <c r="I84" s="234">
        <f>ROUND(E84*H84,2)</f>
        <v>0</v>
      </c>
      <c r="J84" s="233"/>
      <c r="K84" s="234">
        <f>ROUND(E84*J84,2)</f>
        <v>0</v>
      </c>
      <c r="L84" s="234">
        <v>21</v>
      </c>
      <c r="M84" s="234">
        <f>G84*(1+L84/100)</f>
        <v>0</v>
      </c>
      <c r="N84" s="232">
        <v>0</v>
      </c>
      <c r="O84" s="232">
        <f>ROUND(E84*N84,2)</f>
        <v>0</v>
      </c>
      <c r="P84" s="232">
        <v>0</v>
      </c>
      <c r="Q84" s="232">
        <f>ROUND(E84*P84,2)</f>
        <v>0</v>
      </c>
      <c r="R84" s="234" t="s">
        <v>423</v>
      </c>
      <c r="S84" s="234" t="s">
        <v>172</v>
      </c>
      <c r="T84" s="235" t="s">
        <v>173</v>
      </c>
      <c r="U84" s="220">
        <v>6.6000000000000003E-2</v>
      </c>
      <c r="V84" s="220">
        <f>ROUND(E84*U84,2)</f>
        <v>0.26</v>
      </c>
      <c r="W84" s="220"/>
      <c r="X84" s="220" t="s">
        <v>174</v>
      </c>
      <c r="Y84" s="220" t="s">
        <v>175</v>
      </c>
      <c r="Z84" s="210"/>
      <c r="AA84" s="210"/>
      <c r="AB84" s="210"/>
      <c r="AC84" s="210"/>
      <c r="AD84" s="210"/>
      <c r="AE84" s="210"/>
      <c r="AF84" s="210"/>
      <c r="AG84" s="210" t="s">
        <v>424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</row>
    <row r="85" spans="1:60" outlineLevel="2" x14ac:dyDescent="0.2">
      <c r="A85" s="217"/>
      <c r="B85" s="218"/>
      <c r="C85" s="247" t="s">
        <v>425</v>
      </c>
      <c r="D85" s="236"/>
      <c r="E85" s="236"/>
      <c r="F85" s="236"/>
      <c r="G85" s="236"/>
      <c r="H85" s="220"/>
      <c r="I85" s="220"/>
      <c r="J85" s="220"/>
      <c r="K85" s="220"/>
      <c r="L85" s="220"/>
      <c r="M85" s="220"/>
      <c r="N85" s="219"/>
      <c r="O85" s="219"/>
      <c r="P85" s="219"/>
      <c r="Q85" s="219"/>
      <c r="R85" s="220"/>
      <c r="S85" s="220"/>
      <c r="T85" s="220"/>
      <c r="U85" s="220"/>
      <c r="V85" s="220"/>
      <c r="W85" s="220"/>
      <c r="X85" s="220"/>
      <c r="Y85" s="220"/>
      <c r="Z85" s="210"/>
      <c r="AA85" s="210"/>
      <c r="AB85" s="210"/>
      <c r="AC85" s="210"/>
      <c r="AD85" s="210"/>
      <c r="AE85" s="210"/>
      <c r="AF85" s="210"/>
      <c r="AG85" s="210" t="s">
        <v>178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AZ85" s="210"/>
      <c r="BA85" s="210"/>
      <c r="BB85" s="210"/>
      <c r="BC85" s="210"/>
      <c r="BD85" s="210"/>
      <c r="BE85" s="210"/>
      <c r="BF85" s="210"/>
      <c r="BG85" s="210"/>
      <c r="BH85" s="210"/>
    </row>
    <row r="86" spans="1:60" outlineLevel="1" x14ac:dyDescent="0.2">
      <c r="A86" s="229">
        <v>47</v>
      </c>
      <c r="B86" s="230" t="s">
        <v>426</v>
      </c>
      <c r="C86" s="246" t="s">
        <v>427</v>
      </c>
      <c r="D86" s="231" t="s">
        <v>208</v>
      </c>
      <c r="E86" s="232">
        <v>4</v>
      </c>
      <c r="F86" s="233"/>
      <c r="G86" s="234">
        <f>ROUND(E86*F86,2)</f>
        <v>0</v>
      </c>
      <c r="H86" s="233"/>
      <c r="I86" s="234">
        <f>ROUND(E86*H86,2)</f>
        <v>0</v>
      </c>
      <c r="J86" s="233"/>
      <c r="K86" s="234">
        <f>ROUND(E86*J86,2)</f>
        <v>0</v>
      </c>
      <c r="L86" s="234">
        <v>21</v>
      </c>
      <c r="M86" s="234">
        <f>G86*(1+L86/100)</f>
        <v>0</v>
      </c>
      <c r="N86" s="232">
        <v>9.3600000000000003E-3</v>
      </c>
      <c r="O86" s="232">
        <f>ROUND(E86*N86,2)</f>
        <v>0.04</v>
      </c>
      <c r="P86" s="232">
        <v>0</v>
      </c>
      <c r="Q86" s="232">
        <f>ROUND(E86*P86,2)</f>
        <v>0</v>
      </c>
      <c r="R86" s="234" t="s">
        <v>423</v>
      </c>
      <c r="S86" s="234" t="s">
        <v>172</v>
      </c>
      <c r="T86" s="235" t="s">
        <v>173</v>
      </c>
      <c r="U86" s="220">
        <v>1.3140000000000001</v>
      </c>
      <c r="V86" s="220">
        <f>ROUND(E86*U86,2)</f>
        <v>5.26</v>
      </c>
      <c r="W86" s="220"/>
      <c r="X86" s="220" t="s">
        <v>174</v>
      </c>
      <c r="Y86" s="220" t="s">
        <v>175</v>
      </c>
      <c r="Z86" s="210"/>
      <c r="AA86" s="210"/>
      <c r="AB86" s="210"/>
      <c r="AC86" s="210"/>
      <c r="AD86" s="210"/>
      <c r="AE86" s="210"/>
      <c r="AF86" s="210"/>
      <c r="AG86" s="210" t="s">
        <v>424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</row>
    <row r="87" spans="1:60" outlineLevel="2" x14ac:dyDescent="0.2">
      <c r="A87" s="217"/>
      <c r="B87" s="218"/>
      <c r="C87" s="247" t="s">
        <v>428</v>
      </c>
      <c r="D87" s="236"/>
      <c r="E87" s="236"/>
      <c r="F87" s="236"/>
      <c r="G87" s="236"/>
      <c r="H87" s="220"/>
      <c r="I87" s="220"/>
      <c r="J87" s="220"/>
      <c r="K87" s="220"/>
      <c r="L87" s="220"/>
      <c r="M87" s="220"/>
      <c r="N87" s="219"/>
      <c r="O87" s="219"/>
      <c r="P87" s="219"/>
      <c r="Q87" s="219"/>
      <c r="R87" s="220"/>
      <c r="S87" s="220"/>
      <c r="T87" s="220"/>
      <c r="U87" s="220"/>
      <c r="V87" s="220"/>
      <c r="W87" s="220"/>
      <c r="X87" s="220"/>
      <c r="Y87" s="220"/>
      <c r="Z87" s="210"/>
      <c r="AA87" s="210"/>
      <c r="AB87" s="210"/>
      <c r="AC87" s="210"/>
      <c r="AD87" s="210"/>
      <c r="AE87" s="210"/>
      <c r="AF87" s="210"/>
      <c r="AG87" s="210" t="s">
        <v>178</v>
      </c>
      <c r="AH87" s="210"/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</row>
    <row r="88" spans="1:60" outlineLevel="1" x14ac:dyDescent="0.2">
      <c r="A88" s="229">
        <v>48</v>
      </c>
      <c r="B88" s="230" t="s">
        <v>429</v>
      </c>
      <c r="C88" s="246" t="s">
        <v>430</v>
      </c>
      <c r="D88" s="231" t="s">
        <v>208</v>
      </c>
      <c r="E88" s="232">
        <v>2</v>
      </c>
      <c r="F88" s="233"/>
      <c r="G88" s="234">
        <f>ROUND(E88*F88,2)</f>
        <v>0</v>
      </c>
      <c r="H88" s="233"/>
      <c r="I88" s="234">
        <f>ROUND(E88*H88,2)</f>
        <v>0</v>
      </c>
      <c r="J88" s="233"/>
      <c r="K88" s="234">
        <f>ROUND(E88*J88,2)</f>
        <v>0</v>
      </c>
      <c r="L88" s="234">
        <v>21</v>
      </c>
      <c r="M88" s="234">
        <f>G88*(1+L88/100)</f>
        <v>0</v>
      </c>
      <c r="N88" s="232">
        <v>1.17E-2</v>
      </c>
      <c r="O88" s="232">
        <f>ROUND(E88*N88,2)</f>
        <v>0.02</v>
      </c>
      <c r="P88" s="232">
        <v>0</v>
      </c>
      <c r="Q88" s="232">
        <f>ROUND(E88*P88,2)</f>
        <v>0</v>
      </c>
      <c r="R88" s="234" t="s">
        <v>423</v>
      </c>
      <c r="S88" s="234" t="s">
        <v>172</v>
      </c>
      <c r="T88" s="235" t="s">
        <v>173</v>
      </c>
      <c r="U88" s="220">
        <v>2.0640000000000001</v>
      </c>
      <c r="V88" s="220">
        <f>ROUND(E88*U88,2)</f>
        <v>4.13</v>
      </c>
      <c r="W88" s="220"/>
      <c r="X88" s="220" t="s">
        <v>174</v>
      </c>
      <c r="Y88" s="220" t="s">
        <v>175</v>
      </c>
      <c r="Z88" s="210"/>
      <c r="AA88" s="210"/>
      <c r="AB88" s="210"/>
      <c r="AC88" s="210"/>
      <c r="AD88" s="210"/>
      <c r="AE88" s="210"/>
      <c r="AF88" s="210"/>
      <c r="AG88" s="210" t="s">
        <v>424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</row>
    <row r="89" spans="1:60" outlineLevel="2" x14ac:dyDescent="0.2">
      <c r="A89" s="217"/>
      <c r="B89" s="218"/>
      <c r="C89" s="247" t="s">
        <v>428</v>
      </c>
      <c r="D89" s="236"/>
      <c r="E89" s="236"/>
      <c r="F89" s="236"/>
      <c r="G89" s="236"/>
      <c r="H89" s="220"/>
      <c r="I89" s="220"/>
      <c r="J89" s="220"/>
      <c r="K89" s="220"/>
      <c r="L89" s="220"/>
      <c r="M89" s="220"/>
      <c r="N89" s="219"/>
      <c r="O89" s="219"/>
      <c r="P89" s="219"/>
      <c r="Q89" s="219"/>
      <c r="R89" s="220"/>
      <c r="S89" s="220"/>
      <c r="T89" s="220"/>
      <c r="U89" s="220"/>
      <c r="V89" s="220"/>
      <c r="W89" s="220"/>
      <c r="X89" s="220"/>
      <c r="Y89" s="220"/>
      <c r="Z89" s="210"/>
      <c r="AA89" s="210"/>
      <c r="AB89" s="210"/>
      <c r="AC89" s="210"/>
      <c r="AD89" s="210"/>
      <c r="AE89" s="210"/>
      <c r="AF89" s="210"/>
      <c r="AG89" s="210" t="s">
        <v>178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</row>
    <row r="90" spans="1:60" outlineLevel="1" x14ac:dyDescent="0.2">
      <c r="A90" s="237">
        <v>49</v>
      </c>
      <c r="B90" s="238" t="s">
        <v>431</v>
      </c>
      <c r="C90" s="248" t="s">
        <v>432</v>
      </c>
      <c r="D90" s="239" t="s">
        <v>208</v>
      </c>
      <c r="E90" s="240">
        <v>4.0599999999999996</v>
      </c>
      <c r="F90" s="241"/>
      <c r="G90" s="242">
        <f>ROUND(E90*F90,2)</f>
        <v>0</v>
      </c>
      <c r="H90" s="241"/>
      <c r="I90" s="242">
        <f>ROUND(E90*H90,2)</f>
        <v>0</v>
      </c>
      <c r="J90" s="241"/>
      <c r="K90" s="242">
        <f>ROUND(E90*J90,2)</f>
        <v>0</v>
      </c>
      <c r="L90" s="242">
        <v>21</v>
      </c>
      <c r="M90" s="242">
        <f>G90*(1+L90/100)</f>
        <v>0</v>
      </c>
      <c r="N90" s="240">
        <v>0</v>
      </c>
      <c r="O90" s="240">
        <f>ROUND(E90*N90,2)</f>
        <v>0</v>
      </c>
      <c r="P90" s="240">
        <v>0</v>
      </c>
      <c r="Q90" s="240">
        <f>ROUND(E90*P90,2)</f>
        <v>0</v>
      </c>
      <c r="R90" s="242"/>
      <c r="S90" s="242" t="s">
        <v>202</v>
      </c>
      <c r="T90" s="243" t="s">
        <v>203</v>
      </c>
      <c r="U90" s="220">
        <v>0</v>
      </c>
      <c r="V90" s="220">
        <f>ROUND(E90*U90,2)</f>
        <v>0</v>
      </c>
      <c r="W90" s="220"/>
      <c r="X90" s="220" t="s">
        <v>259</v>
      </c>
      <c r="Y90" s="220" t="s">
        <v>175</v>
      </c>
      <c r="Z90" s="210"/>
      <c r="AA90" s="210"/>
      <c r="AB90" s="210"/>
      <c r="AC90" s="210"/>
      <c r="AD90" s="210"/>
      <c r="AE90" s="210"/>
      <c r="AF90" s="210"/>
      <c r="AG90" s="210" t="s">
        <v>433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</row>
    <row r="91" spans="1:60" outlineLevel="1" x14ac:dyDescent="0.2">
      <c r="A91" s="237">
        <v>50</v>
      </c>
      <c r="B91" s="238" t="s">
        <v>434</v>
      </c>
      <c r="C91" s="248" t="s">
        <v>435</v>
      </c>
      <c r="D91" s="239" t="s">
        <v>208</v>
      </c>
      <c r="E91" s="240">
        <v>2.0299999999999998</v>
      </c>
      <c r="F91" s="241"/>
      <c r="G91" s="242">
        <f>ROUND(E91*F91,2)</f>
        <v>0</v>
      </c>
      <c r="H91" s="241"/>
      <c r="I91" s="242">
        <f>ROUND(E91*H91,2)</f>
        <v>0</v>
      </c>
      <c r="J91" s="241"/>
      <c r="K91" s="242">
        <f>ROUND(E91*J91,2)</f>
        <v>0</v>
      </c>
      <c r="L91" s="242">
        <v>21</v>
      </c>
      <c r="M91" s="242">
        <f>G91*(1+L91/100)</f>
        <v>0</v>
      </c>
      <c r="N91" s="240">
        <v>0</v>
      </c>
      <c r="O91" s="240">
        <f>ROUND(E91*N91,2)</f>
        <v>0</v>
      </c>
      <c r="P91" s="240">
        <v>0</v>
      </c>
      <c r="Q91" s="240">
        <f>ROUND(E91*P91,2)</f>
        <v>0</v>
      </c>
      <c r="R91" s="242"/>
      <c r="S91" s="242" t="s">
        <v>202</v>
      </c>
      <c r="T91" s="243" t="s">
        <v>203</v>
      </c>
      <c r="U91" s="220">
        <v>0</v>
      </c>
      <c r="V91" s="220">
        <f>ROUND(E91*U91,2)</f>
        <v>0</v>
      </c>
      <c r="W91" s="220"/>
      <c r="X91" s="220" t="s">
        <v>259</v>
      </c>
      <c r="Y91" s="220" t="s">
        <v>175</v>
      </c>
      <c r="Z91" s="210"/>
      <c r="AA91" s="210"/>
      <c r="AB91" s="210"/>
      <c r="AC91" s="210"/>
      <c r="AD91" s="210"/>
      <c r="AE91" s="210"/>
      <c r="AF91" s="210"/>
      <c r="AG91" s="210" t="s">
        <v>433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210"/>
      <c r="BC91" s="210"/>
      <c r="BD91" s="210"/>
      <c r="BE91" s="210"/>
      <c r="BF91" s="210"/>
      <c r="BG91" s="210"/>
      <c r="BH91" s="210"/>
    </row>
    <row r="92" spans="1:60" outlineLevel="1" x14ac:dyDescent="0.2">
      <c r="A92" s="237">
        <v>51</v>
      </c>
      <c r="B92" s="238" t="s">
        <v>436</v>
      </c>
      <c r="C92" s="248" t="s">
        <v>437</v>
      </c>
      <c r="D92" s="239" t="s">
        <v>208</v>
      </c>
      <c r="E92" s="240">
        <v>2</v>
      </c>
      <c r="F92" s="241"/>
      <c r="G92" s="242">
        <f>ROUND(E92*F92,2)</f>
        <v>0</v>
      </c>
      <c r="H92" s="241"/>
      <c r="I92" s="242">
        <f>ROUND(E92*H92,2)</f>
        <v>0</v>
      </c>
      <c r="J92" s="241"/>
      <c r="K92" s="242">
        <f>ROUND(E92*J92,2)</f>
        <v>0</v>
      </c>
      <c r="L92" s="242">
        <v>21</v>
      </c>
      <c r="M92" s="242">
        <f>G92*(1+L92/100)</f>
        <v>0</v>
      </c>
      <c r="N92" s="240">
        <v>0</v>
      </c>
      <c r="O92" s="240">
        <f>ROUND(E92*N92,2)</f>
        <v>0</v>
      </c>
      <c r="P92" s="240">
        <v>0</v>
      </c>
      <c r="Q92" s="240">
        <f>ROUND(E92*P92,2)</f>
        <v>0</v>
      </c>
      <c r="R92" s="242"/>
      <c r="S92" s="242" t="s">
        <v>202</v>
      </c>
      <c r="T92" s="243" t="s">
        <v>203</v>
      </c>
      <c r="U92" s="220">
        <v>0</v>
      </c>
      <c r="V92" s="220">
        <f>ROUND(E92*U92,2)</f>
        <v>0</v>
      </c>
      <c r="W92" s="220"/>
      <c r="X92" s="220" t="s">
        <v>259</v>
      </c>
      <c r="Y92" s="220" t="s">
        <v>175</v>
      </c>
      <c r="Z92" s="210"/>
      <c r="AA92" s="210"/>
      <c r="AB92" s="210"/>
      <c r="AC92" s="210"/>
      <c r="AD92" s="210"/>
      <c r="AE92" s="210"/>
      <c r="AF92" s="210"/>
      <c r="AG92" s="210" t="s">
        <v>433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10"/>
      <c r="BC92" s="210"/>
      <c r="BD92" s="210"/>
      <c r="BE92" s="210"/>
      <c r="BF92" s="210"/>
      <c r="BG92" s="210"/>
      <c r="BH92" s="210"/>
    </row>
    <row r="93" spans="1:60" outlineLevel="1" x14ac:dyDescent="0.2">
      <c r="A93" s="237">
        <v>52</v>
      </c>
      <c r="B93" s="238" t="s">
        <v>438</v>
      </c>
      <c r="C93" s="248" t="s">
        <v>439</v>
      </c>
      <c r="D93" s="239" t="s">
        <v>208</v>
      </c>
      <c r="E93" s="240">
        <v>4</v>
      </c>
      <c r="F93" s="241"/>
      <c r="G93" s="242">
        <f>ROUND(E93*F93,2)</f>
        <v>0</v>
      </c>
      <c r="H93" s="241"/>
      <c r="I93" s="242">
        <f>ROUND(E93*H93,2)</f>
        <v>0</v>
      </c>
      <c r="J93" s="241"/>
      <c r="K93" s="242">
        <f>ROUND(E93*J93,2)</f>
        <v>0</v>
      </c>
      <c r="L93" s="242">
        <v>21</v>
      </c>
      <c r="M93" s="242">
        <f>G93*(1+L93/100)</f>
        <v>0</v>
      </c>
      <c r="N93" s="240">
        <v>0</v>
      </c>
      <c r="O93" s="240">
        <f>ROUND(E93*N93,2)</f>
        <v>0</v>
      </c>
      <c r="P93" s="240">
        <v>0</v>
      </c>
      <c r="Q93" s="240">
        <f>ROUND(E93*P93,2)</f>
        <v>0</v>
      </c>
      <c r="R93" s="242"/>
      <c r="S93" s="242" t="s">
        <v>202</v>
      </c>
      <c r="T93" s="243" t="s">
        <v>203</v>
      </c>
      <c r="U93" s="220">
        <v>0</v>
      </c>
      <c r="V93" s="220">
        <f>ROUND(E93*U93,2)</f>
        <v>0</v>
      </c>
      <c r="W93" s="220"/>
      <c r="X93" s="220" t="s">
        <v>259</v>
      </c>
      <c r="Y93" s="220" t="s">
        <v>175</v>
      </c>
      <c r="Z93" s="210"/>
      <c r="AA93" s="210"/>
      <c r="AB93" s="210"/>
      <c r="AC93" s="210"/>
      <c r="AD93" s="210"/>
      <c r="AE93" s="210"/>
      <c r="AF93" s="210"/>
      <c r="AG93" s="210" t="s">
        <v>433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</row>
    <row r="94" spans="1:60" outlineLevel="1" x14ac:dyDescent="0.2">
      <c r="A94" s="237">
        <v>53</v>
      </c>
      <c r="B94" s="238" t="s">
        <v>440</v>
      </c>
      <c r="C94" s="248" t="s">
        <v>441</v>
      </c>
      <c r="D94" s="239" t="s">
        <v>208</v>
      </c>
      <c r="E94" s="240">
        <v>6.06</v>
      </c>
      <c r="F94" s="241"/>
      <c r="G94" s="242">
        <f>ROUND(E94*F94,2)</f>
        <v>0</v>
      </c>
      <c r="H94" s="241"/>
      <c r="I94" s="242">
        <f>ROUND(E94*H94,2)</f>
        <v>0</v>
      </c>
      <c r="J94" s="241"/>
      <c r="K94" s="242">
        <f>ROUND(E94*J94,2)</f>
        <v>0</v>
      </c>
      <c r="L94" s="242">
        <v>21</v>
      </c>
      <c r="M94" s="242">
        <f>G94*(1+L94/100)</f>
        <v>0</v>
      </c>
      <c r="N94" s="240">
        <v>0</v>
      </c>
      <c r="O94" s="240">
        <f>ROUND(E94*N94,2)</f>
        <v>0</v>
      </c>
      <c r="P94" s="240">
        <v>0</v>
      </c>
      <c r="Q94" s="240">
        <f>ROUND(E94*P94,2)</f>
        <v>0</v>
      </c>
      <c r="R94" s="242"/>
      <c r="S94" s="242" t="s">
        <v>202</v>
      </c>
      <c r="T94" s="243" t="s">
        <v>203</v>
      </c>
      <c r="U94" s="220">
        <v>0</v>
      </c>
      <c r="V94" s="220">
        <f>ROUND(E94*U94,2)</f>
        <v>0</v>
      </c>
      <c r="W94" s="220"/>
      <c r="X94" s="220" t="s">
        <v>259</v>
      </c>
      <c r="Y94" s="220" t="s">
        <v>175</v>
      </c>
      <c r="Z94" s="210"/>
      <c r="AA94" s="210"/>
      <c r="AB94" s="210"/>
      <c r="AC94" s="210"/>
      <c r="AD94" s="210"/>
      <c r="AE94" s="210"/>
      <c r="AF94" s="210"/>
      <c r="AG94" s="210" t="s">
        <v>433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</row>
    <row r="95" spans="1:60" outlineLevel="1" x14ac:dyDescent="0.2">
      <c r="A95" s="237">
        <v>54</v>
      </c>
      <c r="B95" s="238" t="s">
        <v>442</v>
      </c>
      <c r="C95" s="248" t="s">
        <v>443</v>
      </c>
      <c r="D95" s="239" t="s">
        <v>208</v>
      </c>
      <c r="E95" s="240">
        <v>6.06</v>
      </c>
      <c r="F95" s="241"/>
      <c r="G95" s="242">
        <f>ROUND(E95*F95,2)</f>
        <v>0</v>
      </c>
      <c r="H95" s="241"/>
      <c r="I95" s="242">
        <f>ROUND(E95*H95,2)</f>
        <v>0</v>
      </c>
      <c r="J95" s="241"/>
      <c r="K95" s="242">
        <f>ROUND(E95*J95,2)</f>
        <v>0</v>
      </c>
      <c r="L95" s="242">
        <v>21</v>
      </c>
      <c r="M95" s="242">
        <f>G95*(1+L95/100)</f>
        <v>0</v>
      </c>
      <c r="N95" s="240">
        <v>0</v>
      </c>
      <c r="O95" s="240">
        <f>ROUND(E95*N95,2)</f>
        <v>0</v>
      </c>
      <c r="P95" s="240">
        <v>0</v>
      </c>
      <c r="Q95" s="240">
        <f>ROUND(E95*P95,2)</f>
        <v>0</v>
      </c>
      <c r="R95" s="242"/>
      <c r="S95" s="242" t="s">
        <v>202</v>
      </c>
      <c r="T95" s="243" t="s">
        <v>203</v>
      </c>
      <c r="U95" s="220">
        <v>0</v>
      </c>
      <c r="V95" s="220">
        <f>ROUND(E95*U95,2)</f>
        <v>0</v>
      </c>
      <c r="W95" s="220"/>
      <c r="X95" s="220" t="s">
        <v>259</v>
      </c>
      <c r="Y95" s="220" t="s">
        <v>175</v>
      </c>
      <c r="Z95" s="210"/>
      <c r="AA95" s="210"/>
      <c r="AB95" s="210"/>
      <c r="AC95" s="210"/>
      <c r="AD95" s="210"/>
      <c r="AE95" s="210"/>
      <c r="AF95" s="210"/>
      <c r="AG95" s="210" t="s">
        <v>433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210"/>
      <c r="BB95" s="210"/>
      <c r="BC95" s="210"/>
      <c r="BD95" s="210"/>
      <c r="BE95" s="210"/>
      <c r="BF95" s="210"/>
      <c r="BG95" s="210"/>
      <c r="BH95" s="210"/>
    </row>
    <row r="96" spans="1:60" outlineLevel="1" x14ac:dyDescent="0.2">
      <c r="A96" s="237">
        <v>55</v>
      </c>
      <c r="B96" s="238" t="s">
        <v>444</v>
      </c>
      <c r="C96" s="248" t="s">
        <v>445</v>
      </c>
      <c r="D96" s="239" t="s">
        <v>208</v>
      </c>
      <c r="E96" s="240">
        <v>2.02</v>
      </c>
      <c r="F96" s="241"/>
      <c r="G96" s="242">
        <f>ROUND(E96*F96,2)</f>
        <v>0</v>
      </c>
      <c r="H96" s="241"/>
      <c r="I96" s="242">
        <f>ROUND(E96*H96,2)</f>
        <v>0</v>
      </c>
      <c r="J96" s="241"/>
      <c r="K96" s="242">
        <f>ROUND(E96*J96,2)</f>
        <v>0</v>
      </c>
      <c r="L96" s="242">
        <v>21</v>
      </c>
      <c r="M96" s="242">
        <f>G96*(1+L96/100)</f>
        <v>0</v>
      </c>
      <c r="N96" s="240">
        <v>0</v>
      </c>
      <c r="O96" s="240">
        <f>ROUND(E96*N96,2)</f>
        <v>0</v>
      </c>
      <c r="P96" s="240">
        <v>0</v>
      </c>
      <c r="Q96" s="240">
        <f>ROUND(E96*P96,2)</f>
        <v>0</v>
      </c>
      <c r="R96" s="242"/>
      <c r="S96" s="242" t="s">
        <v>202</v>
      </c>
      <c r="T96" s="243" t="s">
        <v>203</v>
      </c>
      <c r="U96" s="220">
        <v>0</v>
      </c>
      <c r="V96" s="220">
        <f>ROUND(E96*U96,2)</f>
        <v>0</v>
      </c>
      <c r="W96" s="220"/>
      <c r="X96" s="220" t="s">
        <v>259</v>
      </c>
      <c r="Y96" s="220" t="s">
        <v>175</v>
      </c>
      <c r="Z96" s="210"/>
      <c r="AA96" s="210"/>
      <c r="AB96" s="210"/>
      <c r="AC96" s="210"/>
      <c r="AD96" s="210"/>
      <c r="AE96" s="210"/>
      <c r="AF96" s="210"/>
      <c r="AG96" s="210" t="s">
        <v>433</v>
      </c>
      <c r="AH96" s="210"/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</row>
    <row r="97" spans="1:60" outlineLevel="1" x14ac:dyDescent="0.2">
      <c r="A97" s="237">
        <v>56</v>
      </c>
      <c r="B97" s="238" t="s">
        <v>446</v>
      </c>
      <c r="C97" s="248" t="s">
        <v>447</v>
      </c>
      <c r="D97" s="239" t="s">
        <v>208</v>
      </c>
      <c r="E97" s="240">
        <v>4.04</v>
      </c>
      <c r="F97" s="241"/>
      <c r="G97" s="242">
        <f>ROUND(E97*F97,2)</f>
        <v>0</v>
      </c>
      <c r="H97" s="241"/>
      <c r="I97" s="242">
        <f>ROUND(E97*H97,2)</f>
        <v>0</v>
      </c>
      <c r="J97" s="241"/>
      <c r="K97" s="242">
        <f>ROUND(E97*J97,2)</f>
        <v>0</v>
      </c>
      <c r="L97" s="242">
        <v>21</v>
      </c>
      <c r="M97" s="242">
        <f>G97*(1+L97/100)</f>
        <v>0</v>
      </c>
      <c r="N97" s="240">
        <v>0</v>
      </c>
      <c r="O97" s="240">
        <f>ROUND(E97*N97,2)</f>
        <v>0</v>
      </c>
      <c r="P97" s="240">
        <v>0</v>
      </c>
      <c r="Q97" s="240">
        <f>ROUND(E97*P97,2)</f>
        <v>0</v>
      </c>
      <c r="R97" s="242"/>
      <c r="S97" s="242" t="s">
        <v>202</v>
      </c>
      <c r="T97" s="243" t="s">
        <v>203</v>
      </c>
      <c r="U97" s="220">
        <v>0</v>
      </c>
      <c r="V97" s="220">
        <f>ROUND(E97*U97,2)</f>
        <v>0</v>
      </c>
      <c r="W97" s="220"/>
      <c r="X97" s="220" t="s">
        <v>259</v>
      </c>
      <c r="Y97" s="220" t="s">
        <v>175</v>
      </c>
      <c r="Z97" s="210"/>
      <c r="AA97" s="210"/>
      <c r="AB97" s="210"/>
      <c r="AC97" s="210"/>
      <c r="AD97" s="210"/>
      <c r="AE97" s="210"/>
      <c r="AF97" s="210"/>
      <c r="AG97" s="210" t="s">
        <v>433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AZ97" s="210"/>
      <c r="BA97" s="210"/>
      <c r="BB97" s="210"/>
      <c r="BC97" s="210"/>
      <c r="BD97" s="210"/>
      <c r="BE97" s="210"/>
      <c r="BF97" s="210"/>
      <c r="BG97" s="210"/>
      <c r="BH97" s="210"/>
    </row>
    <row r="98" spans="1:60" outlineLevel="1" x14ac:dyDescent="0.2">
      <c r="A98" s="237">
        <v>57</v>
      </c>
      <c r="B98" s="238" t="s">
        <v>448</v>
      </c>
      <c r="C98" s="248" t="s">
        <v>449</v>
      </c>
      <c r="D98" s="239" t="s">
        <v>208</v>
      </c>
      <c r="E98" s="240">
        <v>2.02</v>
      </c>
      <c r="F98" s="241"/>
      <c r="G98" s="242">
        <f>ROUND(E98*F98,2)</f>
        <v>0</v>
      </c>
      <c r="H98" s="241"/>
      <c r="I98" s="242">
        <f>ROUND(E98*H98,2)</f>
        <v>0</v>
      </c>
      <c r="J98" s="241"/>
      <c r="K98" s="242">
        <f>ROUND(E98*J98,2)</f>
        <v>0</v>
      </c>
      <c r="L98" s="242">
        <v>21</v>
      </c>
      <c r="M98" s="242">
        <f>G98*(1+L98/100)</f>
        <v>0</v>
      </c>
      <c r="N98" s="240">
        <v>0</v>
      </c>
      <c r="O98" s="240">
        <f>ROUND(E98*N98,2)</f>
        <v>0</v>
      </c>
      <c r="P98" s="240">
        <v>0</v>
      </c>
      <c r="Q98" s="240">
        <f>ROUND(E98*P98,2)</f>
        <v>0</v>
      </c>
      <c r="R98" s="242"/>
      <c r="S98" s="242" t="s">
        <v>202</v>
      </c>
      <c r="T98" s="243" t="s">
        <v>203</v>
      </c>
      <c r="U98" s="220">
        <v>0</v>
      </c>
      <c r="V98" s="220">
        <f>ROUND(E98*U98,2)</f>
        <v>0</v>
      </c>
      <c r="W98" s="220"/>
      <c r="X98" s="220" t="s">
        <v>259</v>
      </c>
      <c r="Y98" s="220" t="s">
        <v>175</v>
      </c>
      <c r="Z98" s="210"/>
      <c r="AA98" s="210"/>
      <c r="AB98" s="210"/>
      <c r="AC98" s="210"/>
      <c r="AD98" s="210"/>
      <c r="AE98" s="210"/>
      <c r="AF98" s="210"/>
      <c r="AG98" s="210" t="s">
        <v>433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AZ98" s="210"/>
      <c r="BA98" s="210"/>
      <c r="BB98" s="210"/>
      <c r="BC98" s="210"/>
      <c r="BD98" s="210"/>
      <c r="BE98" s="210"/>
      <c r="BF98" s="210"/>
      <c r="BG98" s="210"/>
      <c r="BH98" s="210"/>
    </row>
    <row r="99" spans="1:60" outlineLevel="1" x14ac:dyDescent="0.2">
      <c r="A99" s="237">
        <v>58</v>
      </c>
      <c r="B99" s="238" t="s">
        <v>450</v>
      </c>
      <c r="C99" s="248" t="s">
        <v>451</v>
      </c>
      <c r="D99" s="239" t="s">
        <v>208</v>
      </c>
      <c r="E99" s="240">
        <v>2.02</v>
      </c>
      <c r="F99" s="241"/>
      <c r="G99" s="242">
        <f>ROUND(E99*F99,2)</f>
        <v>0</v>
      </c>
      <c r="H99" s="241"/>
      <c r="I99" s="242">
        <f>ROUND(E99*H99,2)</f>
        <v>0</v>
      </c>
      <c r="J99" s="241"/>
      <c r="K99" s="242">
        <f>ROUND(E99*J99,2)</f>
        <v>0</v>
      </c>
      <c r="L99" s="242">
        <v>21</v>
      </c>
      <c r="M99" s="242">
        <f>G99*(1+L99/100)</f>
        <v>0</v>
      </c>
      <c r="N99" s="240">
        <v>0</v>
      </c>
      <c r="O99" s="240">
        <f>ROUND(E99*N99,2)</f>
        <v>0</v>
      </c>
      <c r="P99" s="240">
        <v>0</v>
      </c>
      <c r="Q99" s="240">
        <f>ROUND(E99*P99,2)</f>
        <v>0</v>
      </c>
      <c r="R99" s="242"/>
      <c r="S99" s="242" t="s">
        <v>202</v>
      </c>
      <c r="T99" s="243" t="s">
        <v>203</v>
      </c>
      <c r="U99" s="220">
        <v>0</v>
      </c>
      <c r="V99" s="220">
        <f>ROUND(E99*U99,2)</f>
        <v>0</v>
      </c>
      <c r="W99" s="220"/>
      <c r="X99" s="220" t="s">
        <v>259</v>
      </c>
      <c r="Y99" s="220" t="s">
        <v>175</v>
      </c>
      <c r="Z99" s="210"/>
      <c r="AA99" s="210"/>
      <c r="AB99" s="210"/>
      <c r="AC99" s="210"/>
      <c r="AD99" s="210"/>
      <c r="AE99" s="210"/>
      <c r="AF99" s="210"/>
      <c r="AG99" s="210" t="s">
        <v>260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</row>
    <row r="100" spans="1:60" outlineLevel="1" x14ac:dyDescent="0.2">
      <c r="A100" s="237">
        <v>59</v>
      </c>
      <c r="B100" s="238" t="s">
        <v>452</v>
      </c>
      <c r="C100" s="248" t="s">
        <v>453</v>
      </c>
      <c r="D100" s="239" t="s">
        <v>208</v>
      </c>
      <c r="E100" s="240">
        <v>4.04</v>
      </c>
      <c r="F100" s="241"/>
      <c r="G100" s="242">
        <f>ROUND(E100*F100,2)</f>
        <v>0</v>
      </c>
      <c r="H100" s="241"/>
      <c r="I100" s="242">
        <f>ROUND(E100*H100,2)</f>
        <v>0</v>
      </c>
      <c r="J100" s="241"/>
      <c r="K100" s="242">
        <f>ROUND(E100*J100,2)</f>
        <v>0</v>
      </c>
      <c r="L100" s="242">
        <v>21</v>
      </c>
      <c r="M100" s="242">
        <f>G100*(1+L100/100)</f>
        <v>0</v>
      </c>
      <c r="N100" s="240">
        <v>0</v>
      </c>
      <c r="O100" s="240">
        <f>ROUND(E100*N100,2)</f>
        <v>0</v>
      </c>
      <c r="P100" s="240">
        <v>0</v>
      </c>
      <c r="Q100" s="240">
        <f>ROUND(E100*P100,2)</f>
        <v>0</v>
      </c>
      <c r="R100" s="242"/>
      <c r="S100" s="242" t="s">
        <v>202</v>
      </c>
      <c r="T100" s="243" t="s">
        <v>203</v>
      </c>
      <c r="U100" s="220">
        <v>0</v>
      </c>
      <c r="V100" s="220">
        <f>ROUND(E100*U100,2)</f>
        <v>0</v>
      </c>
      <c r="W100" s="220"/>
      <c r="X100" s="220" t="s">
        <v>259</v>
      </c>
      <c r="Y100" s="220" t="s">
        <v>175</v>
      </c>
      <c r="Z100" s="210"/>
      <c r="AA100" s="210"/>
      <c r="AB100" s="210"/>
      <c r="AC100" s="210"/>
      <c r="AD100" s="210"/>
      <c r="AE100" s="210"/>
      <c r="AF100" s="210"/>
      <c r="AG100" s="210" t="s">
        <v>433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AZ100" s="210"/>
      <c r="BA100" s="210"/>
      <c r="BB100" s="210"/>
      <c r="BC100" s="210"/>
      <c r="BD100" s="210"/>
      <c r="BE100" s="210"/>
      <c r="BF100" s="210"/>
      <c r="BG100" s="210"/>
      <c r="BH100" s="210"/>
    </row>
    <row r="101" spans="1:60" x14ac:dyDescent="0.2">
      <c r="A101" s="222" t="s">
        <v>166</v>
      </c>
      <c r="B101" s="223" t="s">
        <v>119</v>
      </c>
      <c r="C101" s="245" t="s">
        <v>120</v>
      </c>
      <c r="D101" s="224"/>
      <c r="E101" s="225"/>
      <c r="F101" s="226"/>
      <c r="G101" s="226">
        <f>SUMIF(AG102:AG107,"&lt;&gt;NOR",G102:G107)</f>
        <v>0</v>
      </c>
      <c r="H101" s="226"/>
      <c r="I101" s="226">
        <f>SUM(I102:I107)</f>
        <v>0</v>
      </c>
      <c r="J101" s="226"/>
      <c r="K101" s="226">
        <f>SUM(K102:K107)</f>
        <v>0</v>
      </c>
      <c r="L101" s="226"/>
      <c r="M101" s="226">
        <f>SUM(M102:M107)</f>
        <v>0</v>
      </c>
      <c r="N101" s="225"/>
      <c r="O101" s="225">
        <f>SUM(O102:O107)</f>
        <v>0</v>
      </c>
      <c r="P101" s="225"/>
      <c r="Q101" s="225">
        <f>SUM(Q102:Q107)</f>
        <v>0</v>
      </c>
      <c r="R101" s="226"/>
      <c r="S101" s="226"/>
      <c r="T101" s="227"/>
      <c r="U101" s="221"/>
      <c r="V101" s="221">
        <f>SUM(V102:V107)</f>
        <v>0.73</v>
      </c>
      <c r="W101" s="221"/>
      <c r="X101" s="221"/>
      <c r="Y101" s="221"/>
      <c r="AG101" t="s">
        <v>167</v>
      </c>
    </row>
    <row r="102" spans="1:60" outlineLevel="1" x14ac:dyDescent="0.2">
      <c r="A102" s="229">
        <v>60</v>
      </c>
      <c r="B102" s="230" t="s">
        <v>454</v>
      </c>
      <c r="C102" s="246" t="s">
        <v>455</v>
      </c>
      <c r="D102" s="231" t="s">
        <v>170</v>
      </c>
      <c r="E102" s="232">
        <v>7</v>
      </c>
      <c r="F102" s="233"/>
      <c r="G102" s="234">
        <f>ROUND(E102*F102,2)</f>
        <v>0</v>
      </c>
      <c r="H102" s="233"/>
      <c r="I102" s="234">
        <f>ROUND(E102*H102,2)</f>
        <v>0</v>
      </c>
      <c r="J102" s="233"/>
      <c r="K102" s="234">
        <f>ROUND(E102*J102,2)</f>
        <v>0</v>
      </c>
      <c r="L102" s="234">
        <v>21</v>
      </c>
      <c r="M102" s="234">
        <f>G102*(1+L102/100)</f>
        <v>0</v>
      </c>
      <c r="N102" s="232">
        <v>0</v>
      </c>
      <c r="O102" s="232">
        <f>ROUND(E102*N102,2)</f>
        <v>0</v>
      </c>
      <c r="P102" s="232">
        <v>0</v>
      </c>
      <c r="Q102" s="232">
        <f>ROUND(E102*P102,2)</f>
        <v>0</v>
      </c>
      <c r="R102" s="234" t="s">
        <v>171</v>
      </c>
      <c r="S102" s="234" t="s">
        <v>172</v>
      </c>
      <c r="T102" s="235" t="s">
        <v>173</v>
      </c>
      <c r="U102" s="220">
        <v>6.7000000000000004E-2</v>
      </c>
      <c r="V102" s="220">
        <f>ROUND(E102*U102,2)</f>
        <v>0.47</v>
      </c>
      <c r="W102" s="220"/>
      <c r="X102" s="220" t="s">
        <v>174</v>
      </c>
      <c r="Y102" s="220" t="s">
        <v>175</v>
      </c>
      <c r="Z102" s="210"/>
      <c r="AA102" s="210"/>
      <c r="AB102" s="210"/>
      <c r="AC102" s="210"/>
      <c r="AD102" s="210"/>
      <c r="AE102" s="210"/>
      <c r="AF102" s="210"/>
      <c r="AG102" s="210" t="s">
        <v>424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</row>
    <row r="103" spans="1:60" outlineLevel="2" x14ac:dyDescent="0.2">
      <c r="A103" s="217"/>
      <c r="B103" s="218"/>
      <c r="C103" s="247" t="s">
        <v>456</v>
      </c>
      <c r="D103" s="236"/>
      <c r="E103" s="236"/>
      <c r="F103" s="236"/>
      <c r="G103" s="236"/>
      <c r="H103" s="220"/>
      <c r="I103" s="220"/>
      <c r="J103" s="220"/>
      <c r="K103" s="220"/>
      <c r="L103" s="220"/>
      <c r="M103" s="220"/>
      <c r="N103" s="219"/>
      <c r="O103" s="219"/>
      <c r="P103" s="219"/>
      <c r="Q103" s="219"/>
      <c r="R103" s="220"/>
      <c r="S103" s="220"/>
      <c r="T103" s="220"/>
      <c r="U103" s="220"/>
      <c r="V103" s="220"/>
      <c r="W103" s="220"/>
      <c r="X103" s="220"/>
      <c r="Y103" s="220"/>
      <c r="Z103" s="210"/>
      <c r="AA103" s="210"/>
      <c r="AB103" s="210"/>
      <c r="AC103" s="210"/>
      <c r="AD103" s="210"/>
      <c r="AE103" s="210"/>
      <c r="AF103" s="210"/>
      <c r="AG103" s="210" t="s">
        <v>178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AZ103" s="210"/>
      <c r="BA103" s="210"/>
      <c r="BB103" s="210"/>
      <c r="BC103" s="210"/>
      <c r="BD103" s="210"/>
      <c r="BE103" s="210"/>
      <c r="BF103" s="210"/>
      <c r="BG103" s="210"/>
      <c r="BH103" s="210"/>
    </row>
    <row r="104" spans="1:60" outlineLevel="1" x14ac:dyDescent="0.2">
      <c r="A104" s="229">
        <v>61</v>
      </c>
      <c r="B104" s="230" t="s">
        <v>168</v>
      </c>
      <c r="C104" s="246" t="s">
        <v>169</v>
      </c>
      <c r="D104" s="231" t="s">
        <v>170</v>
      </c>
      <c r="E104" s="232">
        <v>7</v>
      </c>
      <c r="F104" s="233"/>
      <c r="G104" s="234">
        <f>ROUND(E104*F104,2)</f>
        <v>0</v>
      </c>
      <c r="H104" s="233"/>
      <c r="I104" s="234">
        <f>ROUND(E104*H104,2)</f>
        <v>0</v>
      </c>
      <c r="J104" s="233"/>
      <c r="K104" s="234">
        <f>ROUND(E104*J104,2)</f>
        <v>0</v>
      </c>
      <c r="L104" s="234">
        <v>21</v>
      </c>
      <c r="M104" s="234">
        <f>G104*(1+L104/100)</f>
        <v>0</v>
      </c>
      <c r="N104" s="232">
        <v>0</v>
      </c>
      <c r="O104" s="232">
        <f>ROUND(E104*N104,2)</f>
        <v>0</v>
      </c>
      <c r="P104" s="232">
        <v>0</v>
      </c>
      <c r="Q104" s="232">
        <f>ROUND(E104*P104,2)</f>
        <v>0</v>
      </c>
      <c r="R104" s="234" t="s">
        <v>171</v>
      </c>
      <c r="S104" s="234" t="s">
        <v>172</v>
      </c>
      <c r="T104" s="235" t="s">
        <v>173</v>
      </c>
      <c r="U104" s="220">
        <v>3.6999999999999998E-2</v>
      </c>
      <c r="V104" s="220">
        <f>ROUND(E104*U104,2)</f>
        <v>0.26</v>
      </c>
      <c r="W104" s="220"/>
      <c r="X104" s="220" t="s">
        <v>174</v>
      </c>
      <c r="Y104" s="220" t="s">
        <v>175</v>
      </c>
      <c r="Z104" s="210"/>
      <c r="AA104" s="210"/>
      <c r="AB104" s="210"/>
      <c r="AC104" s="210"/>
      <c r="AD104" s="210"/>
      <c r="AE104" s="210"/>
      <c r="AF104" s="210"/>
      <c r="AG104" s="210" t="s">
        <v>424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210"/>
      <c r="BC104" s="210"/>
      <c r="BD104" s="210"/>
      <c r="BE104" s="210"/>
      <c r="BF104" s="210"/>
      <c r="BG104" s="210"/>
      <c r="BH104" s="210"/>
    </row>
    <row r="105" spans="1:60" outlineLevel="2" x14ac:dyDescent="0.2">
      <c r="A105" s="217"/>
      <c r="B105" s="218"/>
      <c r="C105" s="247" t="s">
        <v>177</v>
      </c>
      <c r="D105" s="236"/>
      <c r="E105" s="236"/>
      <c r="F105" s="236"/>
      <c r="G105" s="236"/>
      <c r="H105" s="220"/>
      <c r="I105" s="220"/>
      <c r="J105" s="220"/>
      <c r="K105" s="220"/>
      <c r="L105" s="220"/>
      <c r="M105" s="220"/>
      <c r="N105" s="219"/>
      <c r="O105" s="219"/>
      <c r="P105" s="219"/>
      <c r="Q105" s="219"/>
      <c r="R105" s="220"/>
      <c r="S105" s="220"/>
      <c r="T105" s="220"/>
      <c r="U105" s="220"/>
      <c r="V105" s="220"/>
      <c r="W105" s="220"/>
      <c r="X105" s="220"/>
      <c r="Y105" s="220"/>
      <c r="Z105" s="210"/>
      <c r="AA105" s="210"/>
      <c r="AB105" s="210"/>
      <c r="AC105" s="210"/>
      <c r="AD105" s="210"/>
      <c r="AE105" s="210"/>
      <c r="AF105" s="210"/>
      <c r="AG105" s="210" t="s">
        <v>178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10"/>
      <c r="BB105" s="210"/>
      <c r="BC105" s="210"/>
      <c r="BD105" s="210"/>
      <c r="BE105" s="210"/>
      <c r="BF105" s="210"/>
      <c r="BG105" s="210"/>
      <c r="BH105" s="210"/>
    </row>
    <row r="106" spans="1:60" outlineLevel="1" x14ac:dyDescent="0.2">
      <c r="A106" s="237">
        <v>62</v>
      </c>
      <c r="B106" s="238" t="s">
        <v>457</v>
      </c>
      <c r="C106" s="248" t="s">
        <v>458</v>
      </c>
      <c r="D106" s="239" t="s">
        <v>170</v>
      </c>
      <c r="E106" s="240">
        <v>0.2</v>
      </c>
      <c r="F106" s="241"/>
      <c r="G106" s="242">
        <f>ROUND(E106*F106,2)</f>
        <v>0</v>
      </c>
      <c r="H106" s="241"/>
      <c r="I106" s="242">
        <f>ROUND(E106*H106,2)</f>
        <v>0</v>
      </c>
      <c r="J106" s="241"/>
      <c r="K106" s="242">
        <f>ROUND(E106*J106,2)</f>
        <v>0</v>
      </c>
      <c r="L106" s="242">
        <v>21</v>
      </c>
      <c r="M106" s="242">
        <f>G106*(1+L106/100)</f>
        <v>0</v>
      </c>
      <c r="N106" s="240">
        <v>0</v>
      </c>
      <c r="O106" s="240">
        <f>ROUND(E106*N106,2)</f>
        <v>0</v>
      </c>
      <c r="P106" s="240">
        <v>0</v>
      </c>
      <c r="Q106" s="240">
        <f>ROUND(E106*P106,2)</f>
        <v>0</v>
      </c>
      <c r="R106" s="242"/>
      <c r="S106" s="242" t="s">
        <v>202</v>
      </c>
      <c r="T106" s="243" t="s">
        <v>203</v>
      </c>
      <c r="U106" s="220">
        <v>0</v>
      </c>
      <c r="V106" s="220">
        <f>ROUND(E106*U106,2)</f>
        <v>0</v>
      </c>
      <c r="W106" s="220"/>
      <c r="X106" s="220" t="s">
        <v>174</v>
      </c>
      <c r="Y106" s="220" t="s">
        <v>175</v>
      </c>
      <c r="Z106" s="210"/>
      <c r="AA106" s="210"/>
      <c r="AB106" s="210"/>
      <c r="AC106" s="210"/>
      <c r="AD106" s="210"/>
      <c r="AE106" s="210"/>
      <c r="AF106" s="210"/>
      <c r="AG106" s="210" t="s">
        <v>424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AZ106" s="210"/>
      <c r="BA106" s="210"/>
      <c r="BB106" s="210"/>
      <c r="BC106" s="210"/>
      <c r="BD106" s="210"/>
      <c r="BE106" s="210"/>
      <c r="BF106" s="210"/>
      <c r="BG106" s="210"/>
      <c r="BH106" s="210"/>
    </row>
    <row r="107" spans="1:60" outlineLevel="1" x14ac:dyDescent="0.2">
      <c r="A107" s="237">
        <v>63</v>
      </c>
      <c r="B107" s="238" t="s">
        <v>459</v>
      </c>
      <c r="C107" s="248" t="s">
        <v>460</v>
      </c>
      <c r="D107" s="239" t="s">
        <v>192</v>
      </c>
      <c r="E107" s="240">
        <v>1E-3</v>
      </c>
      <c r="F107" s="241"/>
      <c r="G107" s="242">
        <f>ROUND(E107*F107,2)</f>
        <v>0</v>
      </c>
      <c r="H107" s="241"/>
      <c r="I107" s="242">
        <f>ROUND(E107*H107,2)</f>
        <v>0</v>
      </c>
      <c r="J107" s="241"/>
      <c r="K107" s="242">
        <f>ROUND(E107*J107,2)</f>
        <v>0</v>
      </c>
      <c r="L107" s="242">
        <v>21</v>
      </c>
      <c r="M107" s="242">
        <f>G107*(1+L107/100)</f>
        <v>0</v>
      </c>
      <c r="N107" s="240">
        <v>0</v>
      </c>
      <c r="O107" s="240">
        <f>ROUND(E107*N107,2)</f>
        <v>0</v>
      </c>
      <c r="P107" s="240">
        <v>0</v>
      </c>
      <c r="Q107" s="240">
        <f>ROUND(E107*P107,2)</f>
        <v>0</v>
      </c>
      <c r="R107" s="242" t="s">
        <v>364</v>
      </c>
      <c r="S107" s="242" t="s">
        <v>172</v>
      </c>
      <c r="T107" s="243" t="s">
        <v>173</v>
      </c>
      <c r="U107" s="220">
        <v>0.49</v>
      </c>
      <c r="V107" s="220">
        <f>ROUND(E107*U107,2)</f>
        <v>0</v>
      </c>
      <c r="W107" s="220"/>
      <c r="X107" s="220" t="s">
        <v>174</v>
      </c>
      <c r="Y107" s="220" t="s">
        <v>175</v>
      </c>
      <c r="Z107" s="210"/>
      <c r="AA107" s="210"/>
      <c r="AB107" s="210"/>
      <c r="AC107" s="210"/>
      <c r="AD107" s="210"/>
      <c r="AE107" s="210"/>
      <c r="AF107" s="210"/>
      <c r="AG107" s="210" t="s">
        <v>424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AZ107" s="210"/>
      <c r="BA107" s="210"/>
      <c r="BB107" s="210"/>
      <c r="BC107" s="210"/>
      <c r="BD107" s="210"/>
      <c r="BE107" s="210"/>
      <c r="BF107" s="210"/>
      <c r="BG107" s="210"/>
      <c r="BH107" s="210"/>
    </row>
    <row r="108" spans="1:60" x14ac:dyDescent="0.2">
      <c r="A108" s="222" t="s">
        <v>166</v>
      </c>
      <c r="B108" s="223" t="s">
        <v>115</v>
      </c>
      <c r="C108" s="245" t="s">
        <v>116</v>
      </c>
      <c r="D108" s="224"/>
      <c r="E108" s="225"/>
      <c r="F108" s="226"/>
      <c r="G108" s="226">
        <f>SUMIF(AG109:AG109,"&lt;&gt;NOR",G109:G109)</f>
        <v>0</v>
      </c>
      <c r="H108" s="226"/>
      <c r="I108" s="226">
        <f>SUM(I109:I109)</f>
        <v>0</v>
      </c>
      <c r="J108" s="226"/>
      <c r="K108" s="226">
        <f>SUM(K109:K109)</f>
        <v>0</v>
      </c>
      <c r="L108" s="226"/>
      <c r="M108" s="226">
        <f>SUM(M109:M109)</f>
        <v>0</v>
      </c>
      <c r="N108" s="225"/>
      <c r="O108" s="225">
        <f>SUM(O109:O109)</f>
        <v>1.01</v>
      </c>
      <c r="P108" s="225"/>
      <c r="Q108" s="225">
        <f>SUM(Q109:Q109)</f>
        <v>0</v>
      </c>
      <c r="R108" s="226"/>
      <c r="S108" s="226"/>
      <c r="T108" s="227"/>
      <c r="U108" s="221"/>
      <c r="V108" s="221">
        <f>SUM(V109:V109)</f>
        <v>0</v>
      </c>
      <c r="W108" s="221"/>
      <c r="X108" s="221"/>
      <c r="Y108" s="221"/>
      <c r="AG108" t="s">
        <v>167</v>
      </c>
    </row>
    <row r="109" spans="1:60" ht="22.5" outlineLevel="1" x14ac:dyDescent="0.2">
      <c r="A109" s="237">
        <v>64</v>
      </c>
      <c r="B109" s="238" t="s">
        <v>339</v>
      </c>
      <c r="C109" s="248" t="s">
        <v>461</v>
      </c>
      <c r="D109" s="239" t="s">
        <v>181</v>
      </c>
      <c r="E109" s="240">
        <v>7.68</v>
      </c>
      <c r="F109" s="241"/>
      <c r="G109" s="242">
        <f>ROUND(E109*F109,2)</f>
        <v>0</v>
      </c>
      <c r="H109" s="241"/>
      <c r="I109" s="242">
        <f>ROUND(E109*H109,2)</f>
        <v>0</v>
      </c>
      <c r="J109" s="241"/>
      <c r="K109" s="242">
        <f>ROUND(E109*J109,2)</f>
        <v>0</v>
      </c>
      <c r="L109" s="242">
        <v>21</v>
      </c>
      <c r="M109" s="242">
        <f>G109*(1+L109/100)</f>
        <v>0</v>
      </c>
      <c r="N109" s="240">
        <v>0.13100000000000001</v>
      </c>
      <c r="O109" s="240">
        <f>ROUND(E109*N109,2)</f>
        <v>1.01</v>
      </c>
      <c r="P109" s="240">
        <v>0</v>
      </c>
      <c r="Q109" s="240">
        <f>ROUND(E109*P109,2)</f>
        <v>0</v>
      </c>
      <c r="R109" s="242" t="s">
        <v>258</v>
      </c>
      <c r="S109" s="242" t="s">
        <v>172</v>
      </c>
      <c r="T109" s="243" t="s">
        <v>173</v>
      </c>
      <c r="U109" s="220">
        <v>0</v>
      </c>
      <c r="V109" s="220">
        <f>ROUND(E109*U109,2)</f>
        <v>0</v>
      </c>
      <c r="W109" s="220"/>
      <c r="X109" s="220" t="s">
        <v>259</v>
      </c>
      <c r="Y109" s="220" t="s">
        <v>175</v>
      </c>
      <c r="Z109" s="210"/>
      <c r="AA109" s="210"/>
      <c r="AB109" s="210"/>
      <c r="AC109" s="210"/>
      <c r="AD109" s="210"/>
      <c r="AE109" s="210"/>
      <c r="AF109" s="210"/>
      <c r="AG109" s="210" t="s">
        <v>260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AZ109" s="210"/>
      <c r="BA109" s="210"/>
      <c r="BB109" s="210"/>
      <c r="BC109" s="210"/>
      <c r="BD109" s="210"/>
      <c r="BE109" s="210"/>
      <c r="BF109" s="210"/>
      <c r="BG109" s="210"/>
      <c r="BH109" s="210"/>
    </row>
    <row r="110" spans="1:60" x14ac:dyDescent="0.2">
      <c r="A110" s="222" t="s">
        <v>166</v>
      </c>
      <c r="B110" s="223" t="s">
        <v>121</v>
      </c>
      <c r="C110" s="245" t="s">
        <v>122</v>
      </c>
      <c r="D110" s="224"/>
      <c r="E110" s="225"/>
      <c r="F110" s="226"/>
      <c r="G110" s="226">
        <f>SUMIF(AG111:AG123,"&lt;&gt;NOR",G111:G123)</f>
        <v>0</v>
      </c>
      <c r="H110" s="226"/>
      <c r="I110" s="226">
        <f>SUM(I111:I123)</f>
        <v>0</v>
      </c>
      <c r="J110" s="226"/>
      <c r="K110" s="226">
        <f>SUM(K111:K123)</f>
        <v>0</v>
      </c>
      <c r="L110" s="226"/>
      <c r="M110" s="226">
        <f>SUM(M111:M123)</f>
        <v>0</v>
      </c>
      <c r="N110" s="225"/>
      <c r="O110" s="225">
        <f>SUM(O111:O123)</f>
        <v>108.10000000000002</v>
      </c>
      <c r="P110" s="225"/>
      <c r="Q110" s="225">
        <f>SUM(Q111:Q123)</f>
        <v>0</v>
      </c>
      <c r="R110" s="226"/>
      <c r="S110" s="226"/>
      <c r="T110" s="227"/>
      <c r="U110" s="221"/>
      <c r="V110" s="221">
        <f>SUM(V111:V123)</f>
        <v>91.359999999999985</v>
      </c>
      <c r="W110" s="221"/>
      <c r="X110" s="221"/>
      <c r="Y110" s="221"/>
      <c r="AG110" t="s">
        <v>167</v>
      </c>
    </row>
    <row r="111" spans="1:60" ht="22.5" outlineLevel="1" x14ac:dyDescent="0.2">
      <c r="A111" s="229">
        <v>65</v>
      </c>
      <c r="B111" s="230" t="s">
        <v>341</v>
      </c>
      <c r="C111" s="246" t="s">
        <v>462</v>
      </c>
      <c r="D111" s="231" t="s">
        <v>170</v>
      </c>
      <c r="E111" s="232">
        <v>132.12</v>
      </c>
      <c r="F111" s="233"/>
      <c r="G111" s="234">
        <f>ROUND(E111*F111,2)</f>
        <v>0</v>
      </c>
      <c r="H111" s="233"/>
      <c r="I111" s="234">
        <f>ROUND(E111*H111,2)</f>
        <v>0</v>
      </c>
      <c r="J111" s="233"/>
      <c r="K111" s="234">
        <f>ROUND(E111*J111,2)</f>
        <v>0</v>
      </c>
      <c r="L111" s="234">
        <v>21</v>
      </c>
      <c r="M111" s="234">
        <f>G111*(1+L111/100)</f>
        <v>0</v>
      </c>
      <c r="N111" s="232">
        <v>0.188</v>
      </c>
      <c r="O111" s="232">
        <f>ROUND(E111*N111,2)</f>
        <v>24.84</v>
      </c>
      <c r="P111" s="232">
        <v>0</v>
      </c>
      <c r="Q111" s="232">
        <f>ROUND(E111*P111,2)</f>
        <v>0</v>
      </c>
      <c r="R111" s="234" t="s">
        <v>171</v>
      </c>
      <c r="S111" s="234" t="s">
        <v>172</v>
      </c>
      <c r="T111" s="235" t="s">
        <v>173</v>
      </c>
      <c r="U111" s="220">
        <v>0.27200000000000002</v>
      </c>
      <c r="V111" s="220">
        <f>ROUND(E111*U111,2)</f>
        <v>35.94</v>
      </c>
      <c r="W111" s="220"/>
      <c r="X111" s="220" t="s">
        <v>174</v>
      </c>
      <c r="Y111" s="220" t="s">
        <v>175</v>
      </c>
      <c r="Z111" s="210"/>
      <c r="AA111" s="210"/>
      <c r="AB111" s="210"/>
      <c r="AC111" s="210"/>
      <c r="AD111" s="210"/>
      <c r="AE111" s="210"/>
      <c r="AF111" s="210"/>
      <c r="AG111" s="210" t="s">
        <v>176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AZ111" s="210"/>
      <c r="BA111" s="210"/>
      <c r="BB111" s="210"/>
      <c r="BC111" s="210"/>
      <c r="BD111" s="210"/>
      <c r="BE111" s="210"/>
      <c r="BF111" s="210"/>
      <c r="BG111" s="210"/>
      <c r="BH111" s="210"/>
    </row>
    <row r="112" spans="1:60" outlineLevel="2" x14ac:dyDescent="0.2">
      <c r="A112" s="217"/>
      <c r="B112" s="218"/>
      <c r="C112" s="247" t="s">
        <v>343</v>
      </c>
      <c r="D112" s="236"/>
      <c r="E112" s="236"/>
      <c r="F112" s="236"/>
      <c r="G112" s="236"/>
      <c r="H112" s="220"/>
      <c r="I112" s="220"/>
      <c r="J112" s="220"/>
      <c r="K112" s="220"/>
      <c r="L112" s="220"/>
      <c r="M112" s="220"/>
      <c r="N112" s="219"/>
      <c r="O112" s="219"/>
      <c r="P112" s="219"/>
      <c r="Q112" s="219"/>
      <c r="R112" s="220"/>
      <c r="S112" s="220"/>
      <c r="T112" s="220"/>
      <c r="U112" s="220"/>
      <c r="V112" s="220"/>
      <c r="W112" s="220"/>
      <c r="X112" s="220"/>
      <c r="Y112" s="220"/>
      <c r="Z112" s="210"/>
      <c r="AA112" s="210"/>
      <c r="AB112" s="210"/>
      <c r="AC112" s="210"/>
      <c r="AD112" s="210"/>
      <c r="AE112" s="210"/>
      <c r="AF112" s="210"/>
      <c r="AG112" s="210" t="s">
        <v>178</v>
      </c>
      <c r="AH112" s="210"/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AZ112" s="210"/>
      <c r="BA112" s="210"/>
      <c r="BB112" s="210"/>
      <c r="BC112" s="210"/>
      <c r="BD112" s="210"/>
      <c r="BE112" s="210"/>
      <c r="BF112" s="210"/>
      <c r="BG112" s="210"/>
      <c r="BH112" s="210"/>
    </row>
    <row r="113" spans="1:60" outlineLevel="1" x14ac:dyDescent="0.2">
      <c r="A113" s="229">
        <v>66</v>
      </c>
      <c r="B113" s="230" t="s">
        <v>344</v>
      </c>
      <c r="C113" s="246" t="s">
        <v>345</v>
      </c>
      <c r="D113" s="231" t="s">
        <v>170</v>
      </c>
      <c r="E113" s="232">
        <v>237.5</v>
      </c>
      <c r="F113" s="233"/>
      <c r="G113" s="234">
        <f>ROUND(E113*F113,2)</f>
        <v>0</v>
      </c>
      <c r="H113" s="233"/>
      <c r="I113" s="234">
        <f>ROUND(E113*H113,2)</f>
        <v>0</v>
      </c>
      <c r="J113" s="233"/>
      <c r="K113" s="234">
        <f>ROUND(E113*J113,2)</f>
        <v>0</v>
      </c>
      <c r="L113" s="234">
        <v>21</v>
      </c>
      <c r="M113" s="234">
        <f>G113*(1+L113/100)</f>
        <v>0</v>
      </c>
      <c r="N113" s="232">
        <v>0.1525</v>
      </c>
      <c r="O113" s="232">
        <f>ROUND(E113*N113,2)</f>
        <v>36.22</v>
      </c>
      <c r="P113" s="232">
        <v>0</v>
      </c>
      <c r="Q113" s="232">
        <f>ROUND(E113*P113,2)</f>
        <v>0</v>
      </c>
      <c r="R113" s="234" t="s">
        <v>171</v>
      </c>
      <c r="S113" s="234" t="s">
        <v>172</v>
      </c>
      <c r="T113" s="235" t="s">
        <v>173</v>
      </c>
      <c r="U113" s="220">
        <v>0.16200000000000001</v>
      </c>
      <c r="V113" s="220">
        <f>ROUND(E113*U113,2)</f>
        <v>38.479999999999997</v>
      </c>
      <c r="W113" s="220"/>
      <c r="X113" s="220" t="s">
        <v>174</v>
      </c>
      <c r="Y113" s="220" t="s">
        <v>175</v>
      </c>
      <c r="Z113" s="210"/>
      <c r="AA113" s="210"/>
      <c r="AB113" s="210"/>
      <c r="AC113" s="210"/>
      <c r="AD113" s="210"/>
      <c r="AE113" s="210"/>
      <c r="AF113" s="210"/>
      <c r="AG113" s="210" t="s">
        <v>176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</row>
    <row r="114" spans="1:60" outlineLevel="2" x14ac:dyDescent="0.2">
      <c r="A114" s="217"/>
      <c r="B114" s="218"/>
      <c r="C114" s="247" t="s">
        <v>346</v>
      </c>
      <c r="D114" s="236"/>
      <c r="E114" s="236"/>
      <c r="F114" s="236"/>
      <c r="G114" s="236"/>
      <c r="H114" s="220"/>
      <c r="I114" s="220"/>
      <c r="J114" s="220"/>
      <c r="K114" s="220"/>
      <c r="L114" s="220"/>
      <c r="M114" s="220"/>
      <c r="N114" s="219"/>
      <c r="O114" s="219"/>
      <c r="P114" s="219"/>
      <c r="Q114" s="219"/>
      <c r="R114" s="220"/>
      <c r="S114" s="220"/>
      <c r="T114" s="220"/>
      <c r="U114" s="220"/>
      <c r="V114" s="220"/>
      <c r="W114" s="220"/>
      <c r="X114" s="220"/>
      <c r="Y114" s="220"/>
      <c r="Z114" s="210"/>
      <c r="AA114" s="210"/>
      <c r="AB114" s="210"/>
      <c r="AC114" s="210"/>
      <c r="AD114" s="210"/>
      <c r="AE114" s="210"/>
      <c r="AF114" s="210"/>
      <c r="AG114" s="210" t="s">
        <v>178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AZ114" s="210"/>
      <c r="BA114" s="210"/>
      <c r="BB114" s="210"/>
      <c r="BC114" s="210"/>
      <c r="BD114" s="210"/>
      <c r="BE114" s="210"/>
      <c r="BF114" s="210"/>
      <c r="BG114" s="210"/>
      <c r="BH114" s="210"/>
    </row>
    <row r="115" spans="1:60" outlineLevel="1" x14ac:dyDescent="0.2">
      <c r="A115" s="229">
        <v>67</v>
      </c>
      <c r="B115" s="230" t="s">
        <v>347</v>
      </c>
      <c r="C115" s="246" t="s">
        <v>348</v>
      </c>
      <c r="D115" s="231" t="s">
        <v>211</v>
      </c>
      <c r="E115" s="232">
        <v>11.7492</v>
      </c>
      <c r="F115" s="233"/>
      <c r="G115" s="234">
        <f>ROUND(E115*F115,2)</f>
        <v>0</v>
      </c>
      <c r="H115" s="233"/>
      <c r="I115" s="234">
        <f>ROUND(E115*H115,2)</f>
        <v>0</v>
      </c>
      <c r="J115" s="233"/>
      <c r="K115" s="234">
        <f>ROUND(E115*J115,2)</f>
        <v>0</v>
      </c>
      <c r="L115" s="234">
        <v>21</v>
      </c>
      <c r="M115" s="234">
        <f>G115*(1+L115/100)</f>
        <v>0</v>
      </c>
      <c r="N115" s="232">
        <v>2.5249999999999999</v>
      </c>
      <c r="O115" s="232">
        <f>ROUND(E115*N115,2)</f>
        <v>29.67</v>
      </c>
      <c r="P115" s="232">
        <v>0</v>
      </c>
      <c r="Q115" s="232">
        <f>ROUND(E115*P115,2)</f>
        <v>0</v>
      </c>
      <c r="R115" s="234" t="s">
        <v>171</v>
      </c>
      <c r="S115" s="234" t="s">
        <v>172</v>
      </c>
      <c r="T115" s="235" t="s">
        <v>173</v>
      </c>
      <c r="U115" s="220">
        <v>1.4419999999999999</v>
      </c>
      <c r="V115" s="220">
        <f>ROUND(E115*U115,2)</f>
        <v>16.940000000000001</v>
      </c>
      <c r="W115" s="220"/>
      <c r="X115" s="220" t="s">
        <v>174</v>
      </c>
      <c r="Y115" s="220" t="s">
        <v>175</v>
      </c>
      <c r="Z115" s="210"/>
      <c r="AA115" s="210"/>
      <c r="AB115" s="210"/>
      <c r="AC115" s="210"/>
      <c r="AD115" s="210"/>
      <c r="AE115" s="210"/>
      <c r="AF115" s="210"/>
      <c r="AG115" s="210" t="s">
        <v>176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AZ115" s="210"/>
      <c r="BA115" s="210"/>
      <c r="BB115" s="210"/>
      <c r="BC115" s="210"/>
      <c r="BD115" s="210"/>
      <c r="BE115" s="210"/>
      <c r="BF115" s="210"/>
      <c r="BG115" s="210"/>
      <c r="BH115" s="210"/>
    </row>
    <row r="116" spans="1:60" outlineLevel="2" x14ac:dyDescent="0.2">
      <c r="A116" s="217"/>
      <c r="B116" s="218"/>
      <c r="C116" s="247" t="s">
        <v>349</v>
      </c>
      <c r="D116" s="236"/>
      <c r="E116" s="236"/>
      <c r="F116" s="236"/>
      <c r="G116" s="236"/>
      <c r="H116" s="220"/>
      <c r="I116" s="220"/>
      <c r="J116" s="220"/>
      <c r="K116" s="220"/>
      <c r="L116" s="220"/>
      <c r="M116" s="220"/>
      <c r="N116" s="219"/>
      <c r="O116" s="219"/>
      <c r="P116" s="219"/>
      <c r="Q116" s="219"/>
      <c r="R116" s="220"/>
      <c r="S116" s="220"/>
      <c r="T116" s="220"/>
      <c r="U116" s="220"/>
      <c r="V116" s="220"/>
      <c r="W116" s="220"/>
      <c r="X116" s="220"/>
      <c r="Y116" s="220"/>
      <c r="Z116" s="210"/>
      <c r="AA116" s="210"/>
      <c r="AB116" s="210"/>
      <c r="AC116" s="210"/>
      <c r="AD116" s="210"/>
      <c r="AE116" s="210"/>
      <c r="AF116" s="210"/>
      <c r="AG116" s="210" t="s">
        <v>178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AZ116" s="210"/>
      <c r="BA116" s="210"/>
      <c r="BB116" s="210"/>
      <c r="BC116" s="210"/>
      <c r="BD116" s="210"/>
      <c r="BE116" s="210"/>
      <c r="BF116" s="210"/>
      <c r="BG116" s="210"/>
      <c r="BH116" s="210"/>
    </row>
    <row r="117" spans="1:60" ht="22.5" outlineLevel="1" x14ac:dyDescent="0.2">
      <c r="A117" s="237">
        <v>68</v>
      </c>
      <c r="B117" s="238" t="s">
        <v>350</v>
      </c>
      <c r="C117" s="248" t="s">
        <v>351</v>
      </c>
      <c r="D117" s="239" t="s">
        <v>208</v>
      </c>
      <c r="E117" s="240">
        <v>108</v>
      </c>
      <c r="F117" s="241"/>
      <c r="G117" s="242">
        <f>ROUND(E117*F117,2)</f>
        <v>0</v>
      </c>
      <c r="H117" s="241"/>
      <c r="I117" s="242">
        <f>ROUND(E117*H117,2)</f>
        <v>0</v>
      </c>
      <c r="J117" s="241"/>
      <c r="K117" s="242">
        <f>ROUND(E117*J117,2)</f>
        <v>0</v>
      </c>
      <c r="L117" s="242">
        <v>21</v>
      </c>
      <c r="M117" s="242">
        <f>G117*(1+L117/100)</f>
        <v>0</v>
      </c>
      <c r="N117" s="240">
        <v>8.5999999999999993E-2</v>
      </c>
      <c r="O117" s="240">
        <f>ROUND(E117*N117,2)</f>
        <v>9.2899999999999991</v>
      </c>
      <c r="P117" s="240">
        <v>0</v>
      </c>
      <c r="Q117" s="240">
        <f>ROUND(E117*P117,2)</f>
        <v>0</v>
      </c>
      <c r="R117" s="242" t="s">
        <v>258</v>
      </c>
      <c r="S117" s="242" t="s">
        <v>172</v>
      </c>
      <c r="T117" s="243" t="s">
        <v>173</v>
      </c>
      <c r="U117" s="220">
        <v>0</v>
      </c>
      <c r="V117" s="220">
        <f>ROUND(E117*U117,2)</f>
        <v>0</v>
      </c>
      <c r="W117" s="220"/>
      <c r="X117" s="220" t="s">
        <v>259</v>
      </c>
      <c r="Y117" s="220" t="s">
        <v>175</v>
      </c>
      <c r="Z117" s="210"/>
      <c r="AA117" s="210"/>
      <c r="AB117" s="210"/>
      <c r="AC117" s="210"/>
      <c r="AD117" s="210"/>
      <c r="AE117" s="210"/>
      <c r="AF117" s="210"/>
      <c r="AG117" s="210" t="s">
        <v>260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AZ117" s="210"/>
      <c r="BA117" s="210"/>
      <c r="BB117" s="210"/>
      <c r="BC117" s="210"/>
      <c r="BD117" s="210"/>
      <c r="BE117" s="210"/>
      <c r="BF117" s="210"/>
      <c r="BG117" s="210"/>
      <c r="BH117" s="210"/>
    </row>
    <row r="118" spans="1:60" ht="22.5" outlineLevel="1" x14ac:dyDescent="0.2">
      <c r="A118" s="237">
        <v>69</v>
      </c>
      <c r="B118" s="238" t="s">
        <v>352</v>
      </c>
      <c r="C118" s="248" t="s">
        <v>353</v>
      </c>
      <c r="D118" s="239" t="s">
        <v>208</v>
      </c>
      <c r="E118" s="240">
        <v>4</v>
      </c>
      <c r="F118" s="241"/>
      <c r="G118" s="242">
        <f>ROUND(E118*F118,2)</f>
        <v>0</v>
      </c>
      <c r="H118" s="241"/>
      <c r="I118" s="242">
        <f>ROUND(E118*H118,2)</f>
        <v>0</v>
      </c>
      <c r="J118" s="241"/>
      <c r="K118" s="242">
        <f>ROUND(E118*J118,2)</f>
        <v>0</v>
      </c>
      <c r="L118" s="242">
        <v>21</v>
      </c>
      <c r="M118" s="242">
        <f>G118*(1+L118/100)</f>
        <v>0</v>
      </c>
      <c r="N118" s="240">
        <v>5.8500000000000003E-2</v>
      </c>
      <c r="O118" s="240">
        <f>ROUND(E118*N118,2)</f>
        <v>0.23</v>
      </c>
      <c r="P118" s="240">
        <v>0</v>
      </c>
      <c r="Q118" s="240">
        <f>ROUND(E118*P118,2)</f>
        <v>0</v>
      </c>
      <c r="R118" s="242" t="s">
        <v>258</v>
      </c>
      <c r="S118" s="242" t="s">
        <v>172</v>
      </c>
      <c r="T118" s="243" t="s">
        <v>173</v>
      </c>
      <c r="U118" s="220">
        <v>0</v>
      </c>
      <c r="V118" s="220">
        <f>ROUND(E118*U118,2)</f>
        <v>0</v>
      </c>
      <c r="W118" s="220"/>
      <c r="X118" s="220" t="s">
        <v>259</v>
      </c>
      <c r="Y118" s="220" t="s">
        <v>175</v>
      </c>
      <c r="Z118" s="210"/>
      <c r="AA118" s="210"/>
      <c r="AB118" s="210"/>
      <c r="AC118" s="210"/>
      <c r="AD118" s="210"/>
      <c r="AE118" s="210"/>
      <c r="AF118" s="210"/>
      <c r="AG118" s="210" t="s">
        <v>260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AZ118" s="210"/>
      <c r="BA118" s="210"/>
      <c r="BB118" s="210"/>
      <c r="BC118" s="210"/>
      <c r="BD118" s="210"/>
      <c r="BE118" s="210"/>
      <c r="BF118" s="210"/>
      <c r="BG118" s="210"/>
      <c r="BH118" s="210"/>
    </row>
    <row r="119" spans="1:60" outlineLevel="1" x14ac:dyDescent="0.2">
      <c r="A119" s="237">
        <v>70</v>
      </c>
      <c r="B119" s="238" t="s">
        <v>354</v>
      </c>
      <c r="C119" s="248" t="s">
        <v>355</v>
      </c>
      <c r="D119" s="239" t="s">
        <v>208</v>
      </c>
      <c r="E119" s="240">
        <v>23</v>
      </c>
      <c r="F119" s="241"/>
      <c r="G119" s="242">
        <f>ROUND(E119*F119,2)</f>
        <v>0</v>
      </c>
      <c r="H119" s="241"/>
      <c r="I119" s="242">
        <f>ROUND(E119*H119,2)</f>
        <v>0</v>
      </c>
      <c r="J119" s="241"/>
      <c r="K119" s="242">
        <f>ROUND(E119*J119,2)</f>
        <v>0</v>
      </c>
      <c r="L119" s="242">
        <v>21</v>
      </c>
      <c r="M119" s="242">
        <f>G119*(1+L119/100)</f>
        <v>0</v>
      </c>
      <c r="N119" s="240">
        <v>5.3499999999999999E-2</v>
      </c>
      <c r="O119" s="240">
        <f>ROUND(E119*N119,2)</f>
        <v>1.23</v>
      </c>
      <c r="P119" s="240">
        <v>0</v>
      </c>
      <c r="Q119" s="240">
        <f>ROUND(E119*P119,2)</f>
        <v>0</v>
      </c>
      <c r="R119" s="242"/>
      <c r="S119" s="242" t="s">
        <v>202</v>
      </c>
      <c r="T119" s="243" t="s">
        <v>203</v>
      </c>
      <c r="U119" s="220">
        <v>0</v>
      </c>
      <c r="V119" s="220">
        <f>ROUND(E119*U119,2)</f>
        <v>0</v>
      </c>
      <c r="W119" s="220"/>
      <c r="X119" s="220" t="s">
        <v>259</v>
      </c>
      <c r="Y119" s="220" t="s">
        <v>175</v>
      </c>
      <c r="Z119" s="210"/>
      <c r="AA119" s="210"/>
      <c r="AB119" s="210"/>
      <c r="AC119" s="210"/>
      <c r="AD119" s="210"/>
      <c r="AE119" s="210"/>
      <c r="AF119" s="210"/>
      <c r="AG119" s="210" t="s">
        <v>260</v>
      </c>
      <c r="AH119" s="210"/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AZ119" s="210"/>
      <c r="BA119" s="210"/>
      <c r="BB119" s="210"/>
      <c r="BC119" s="210"/>
      <c r="BD119" s="210"/>
      <c r="BE119" s="210"/>
      <c r="BF119" s="210"/>
      <c r="BG119" s="210"/>
      <c r="BH119" s="210"/>
    </row>
    <row r="120" spans="1:60" outlineLevel="1" x14ac:dyDescent="0.2">
      <c r="A120" s="237">
        <v>71</v>
      </c>
      <c r="B120" s="238" t="s">
        <v>356</v>
      </c>
      <c r="C120" s="248" t="s">
        <v>357</v>
      </c>
      <c r="D120" s="239" t="s">
        <v>208</v>
      </c>
      <c r="E120" s="240">
        <v>2</v>
      </c>
      <c r="F120" s="241"/>
      <c r="G120" s="242">
        <f>ROUND(E120*F120,2)</f>
        <v>0</v>
      </c>
      <c r="H120" s="241"/>
      <c r="I120" s="242">
        <f>ROUND(E120*H120,2)</f>
        <v>0</v>
      </c>
      <c r="J120" s="241"/>
      <c r="K120" s="242">
        <f>ROUND(E120*J120,2)</f>
        <v>0</v>
      </c>
      <c r="L120" s="242">
        <v>21</v>
      </c>
      <c r="M120" s="242">
        <f>G120*(1+L120/100)</f>
        <v>0</v>
      </c>
      <c r="N120" s="240">
        <v>7.0000000000000007E-2</v>
      </c>
      <c r="O120" s="240">
        <f>ROUND(E120*N120,2)</f>
        <v>0.14000000000000001</v>
      </c>
      <c r="P120" s="240">
        <v>0</v>
      </c>
      <c r="Q120" s="240">
        <f>ROUND(E120*P120,2)</f>
        <v>0</v>
      </c>
      <c r="R120" s="242"/>
      <c r="S120" s="242" t="s">
        <v>202</v>
      </c>
      <c r="T120" s="243" t="s">
        <v>203</v>
      </c>
      <c r="U120" s="220">
        <v>0</v>
      </c>
      <c r="V120" s="220">
        <f>ROUND(E120*U120,2)</f>
        <v>0</v>
      </c>
      <c r="W120" s="220"/>
      <c r="X120" s="220" t="s">
        <v>259</v>
      </c>
      <c r="Y120" s="220" t="s">
        <v>175</v>
      </c>
      <c r="Z120" s="210"/>
      <c r="AA120" s="210"/>
      <c r="AB120" s="210"/>
      <c r="AC120" s="210"/>
      <c r="AD120" s="210"/>
      <c r="AE120" s="210"/>
      <c r="AF120" s="210"/>
      <c r="AG120" s="210" t="s">
        <v>260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AZ120" s="210"/>
      <c r="BA120" s="210"/>
      <c r="BB120" s="210"/>
      <c r="BC120" s="210"/>
      <c r="BD120" s="210"/>
      <c r="BE120" s="210"/>
      <c r="BF120" s="210"/>
      <c r="BG120" s="210"/>
      <c r="BH120" s="210"/>
    </row>
    <row r="121" spans="1:60" outlineLevel="1" x14ac:dyDescent="0.2">
      <c r="A121" s="237">
        <v>72</v>
      </c>
      <c r="B121" s="238" t="s">
        <v>358</v>
      </c>
      <c r="C121" s="248" t="s">
        <v>359</v>
      </c>
      <c r="D121" s="239" t="s">
        <v>208</v>
      </c>
      <c r="E121" s="240">
        <v>2</v>
      </c>
      <c r="F121" s="241"/>
      <c r="G121" s="242">
        <f>ROUND(E121*F121,2)</f>
        <v>0</v>
      </c>
      <c r="H121" s="241"/>
      <c r="I121" s="242">
        <f>ROUND(E121*H121,2)</f>
        <v>0</v>
      </c>
      <c r="J121" s="241"/>
      <c r="K121" s="242">
        <f>ROUND(E121*J121,2)</f>
        <v>0</v>
      </c>
      <c r="L121" s="242">
        <v>21</v>
      </c>
      <c r="M121" s="242">
        <f>G121*(1+L121/100)</f>
        <v>0</v>
      </c>
      <c r="N121" s="240">
        <v>7.0000000000000007E-2</v>
      </c>
      <c r="O121" s="240">
        <f>ROUND(E121*N121,2)</f>
        <v>0.14000000000000001</v>
      </c>
      <c r="P121" s="240">
        <v>0</v>
      </c>
      <c r="Q121" s="240">
        <f>ROUND(E121*P121,2)</f>
        <v>0</v>
      </c>
      <c r="R121" s="242"/>
      <c r="S121" s="242" t="s">
        <v>202</v>
      </c>
      <c r="T121" s="243" t="s">
        <v>203</v>
      </c>
      <c r="U121" s="220">
        <v>0</v>
      </c>
      <c r="V121" s="220">
        <f>ROUND(E121*U121,2)</f>
        <v>0</v>
      </c>
      <c r="W121" s="220"/>
      <c r="X121" s="220" t="s">
        <v>259</v>
      </c>
      <c r="Y121" s="220" t="s">
        <v>175</v>
      </c>
      <c r="Z121" s="210"/>
      <c r="AA121" s="210"/>
      <c r="AB121" s="210"/>
      <c r="AC121" s="210"/>
      <c r="AD121" s="210"/>
      <c r="AE121" s="210"/>
      <c r="AF121" s="210"/>
      <c r="AG121" s="210" t="s">
        <v>260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AZ121" s="210"/>
      <c r="BA121" s="210"/>
      <c r="BB121" s="210"/>
      <c r="BC121" s="210"/>
      <c r="BD121" s="210"/>
      <c r="BE121" s="210"/>
      <c r="BF121" s="210"/>
      <c r="BG121" s="210"/>
      <c r="BH121" s="210"/>
    </row>
    <row r="122" spans="1:60" ht="22.5" outlineLevel="1" x14ac:dyDescent="0.2">
      <c r="A122" s="237">
        <v>73</v>
      </c>
      <c r="B122" s="238" t="s">
        <v>360</v>
      </c>
      <c r="C122" s="248" t="s">
        <v>361</v>
      </c>
      <c r="D122" s="239" t="s">
        <v>208</v>
      </c>
      <c r="E122" s="240">
        <v>244</v>
      </c>
      <c r="F122" s="241"/>
      <c r="G122" s="242">
        <f>ROUND(E122*F122,2)</f>
        <v>0</v>
      </c>
      <c r="H122" s="241"/>
      <c r="I122" s="242">
        <f>ROUND(E122*H122,2)</f>
        <v>0</v>
      </c>
      <c r="J122" s="241"/>
      <c r="K122" s="242">
        <f>ROUND(E122*J122,2)</f>
        <v>0</v>
      </c>
      <c r="L122" s="242">
        <v>21</v>
      </c>
      <c r="M122" s="242">
        <f>G122*(1+L122/100)</f>
        <v>0</v>
      </c>
      <c r="N122" s="240">
        <v>2.5999999999999999E-2</v>
      </c>
      <c r="O122" s="240">
        <f>ROUND(E122*N122,2)</f>
        <v>6.34</v>
      </c>
      <c r="P122" s="240">
        <v>0</v>
      </c>
      <c r="Q122" s="240">
        <f>ROUND(E122*P122,2)</f>
        <v>0</v>
      </c>
      <c r="R122" s="242" t="s">
        <v>258</v>
      </c>
      <c r="S122" s="242" t="s">
        <v>172</v>
      </c>
      <c r="T122" s="243" t="s">
        <v>173</v>
      </c>
      <c r="U122" s="220">
        <v>0</v>
      </c>
      <c r="V122" s="220">
        <f>ROUND(E122*U122,2)</f>
        <v>0</v>
      </c>
      <c r="W122" s="220"/>
      <c r="X122" s="220" t="s">
        <v>259</v>
      </c>
      <c r="Y122" s="220" t="s">
        <v>175</v>
      </c>
      <c r="Z122" s="210"/>
      <c r="AA122" s="210"/>
      <c r="AB122" s="210"/>
      <c r="AC122" s="210"/>
      <c r="AD122" s="210"/>
      <c r="AE122" s="210"/>
      <c r="AF122" s="210"/>
      <c r="AG122" s="210" t="s">
        <v>260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AZ122" s="210"/>
      <c r="BA122" s="210"/>
      <c r="BB122" s="210"/>
      <c r="BC122" s="210"/>
      <c r="BD122" s="210"/>
      <c r="BE122" s="210"/>
      <c r="BF122" s="210"/>
      <c r="BG122" s="210"/>
      <c r="BH122" s="210"/>
    </row>
    <row r="123" spans="1:60" outlineLevel="1" x14ac:dyDescent="0.2">
      <c r="A123" s="237">
        <v>74</v>
      </c>
      <c r="B123" s="238" t="s">
        <v>463</v>
      </c>
      <c r="C123" s="248" t="s">
        <v>464</v>
      </c>
      <c r="D123" s="239" t="s">
        <v>208</v>
      </c>
      <c r="E123" s="240">
        <v>1</v>
      </c>
      <c r="F123" s="241"/>
      <c r="G123" s="242">
        <f>ROUND(E123*F123,2)</f>
        <v>0</v>
      </c>
      <c r="H123" s="241"/>
      <c r="I123" s="242">
        <f>ROUND(E123*H123,2)</f>
        <v>0</v>
      </c>
      <c r="J123" s="241"/>
      <c r="K123" s="242">
        <f>ROUND(E123*J123,2)</f>
        <v>0</v>
      </c>
      <c r="L123" s="242">
        <v>21</v>
      </c>
      <c r="M123" s="242">
        <f>G123*(1+L123/100)</f>
        <v>0</v>
      </c>
      <c r="N123" s="240">
        <v>0</v>
      </c>
      <c r="O123" s="240">
        <f>ROUND(E123*N123,2)</f>
        <v>0</v>
      </c>
      <c r="P123" s="240">
        <v>0</v>
      </c>
      <c r="Q123" s="240">
        <f>ROUND(E123*P123,2)</f>
        <v>0</v>
      </c>
      <c r="R123" s="242"/>
      <c r="S123" s="242" t="s">
        <v>202</v>
      </c>
      <c r="T123" s="243" t="s">
        <v>203</v>
      </c>
      <c r="U123" s="220">
        <v>0</v>
      </c>
      <c r="V123" s="220">
        <f>ROUND(E123*U123,2)</f>
        <v>0</v>
      </c>
      <c r="W123" s="220"/>
      <c r="X123" s="220" t="s">
        <v>174</v>
      </c>
      <c r="Y123" s="220" t="s">
        <v>175</v>
      </c>
      <c r="Z123" s="210"/>
      <c r="AA123" s="210"/>
      <c r="AB123" s="210"/>
      <c r="AC123" s="210"/>
      <c r="AD123" s="210"/>
      <c r="AE123" s="210"/>
      <c r="AF123" s="210"/>
      <c r="AG123" s="210" t="s">
        <v>176</v>
      </c>
      <c r="AH123" s="210"/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AZ123" s="210"/>
      <c r="BA123" s="210"/>
      <c r="BB123" s="210"/>
      <c r="BC123" s="210"/>
      <c r="BD123" s="210"/>
      <c r="BE123" s="210"/>
      <c r="BF123" s="210"/>
      <c r="BG123" s="210"/>
      <c r="BH123" s="210"/>
    </row>
    <row r="124" spans="1:60" x14ac:dyDescent="0.2">
      <c r="A124" s="222" t="s">
        <v>166</v>
      </c>
      <c r="B124" s="223" t="s">
        <v>125</v>
      </c>
      <c r="C124" s="245" t="s">
        <v>126</v>
      </c>
      <c r="D124" s="224"/>
      <c r="E124" s="225"/>
      <c r="F124" s="226"/>
      <c r="G124" s="226">
        <f>SUMIF(AG125:AG126,"&lt;&gt;NOR",G125:G126)</f>
        <v>0</v>
      </c>
      <c r="H124" s="226"/>
      <c r="I124" s="226">
        <f>SUM(I125:I126)</f>
        <v>0</v>
      </c>
      <c r="J124" s="226"/>
      <c r="K124" s="226">
        <f>SUM(K125:K126)</f>
        <v>0</v>
      </c>
      <c r="L124" s="226"/>
      <c r="M124" s="226">
        <f>SUM(M125:M126)</f>
        <v>0</v>
      </c>
      <c r="N124" s="225"/>
      <c r="O124" s="225">
        <f>SUM(O125:O126)</f>
        <v>0</v>
      </c>
      <c r="P124" s="225"/>
      <c r="Q124" s="225">
        <f>SUM(Q125:Q126)</f>
        <v>0</v>
      </c>
      <c r="R124" s="226"/>
      <c r="S124" s="226"/>
      <c r="T124" s="227"/>
      <c r="U124" s="221"/>
      <c r="V124" s="221">
        <f>SUM(V125:V126)</f>
        <v>225.2</v>
      </c>
      <c r="W124" s="221"/>
      <c r="X124" s="221"/>
      <c r="Y124" s="221"/>
      <c r="AG124" t="s">
        <v>167</v>
      </c>
    </row>
    <row r="125" spans="1:60" outlineLevel="1" x14ac:dyDescent="0.2">
      <c r="A125" s="229">
        <v>75</v>
      </c>
      <c r="B125" s="230" t="s">
        <v>371</v>
      </c>
      <c r="C125" s="246" t="s">
        <v>372</v>
      </c>
      <c r="D125" s="231" t="s">
        <v>192</v>
      </c>
      <c r="E125" s="232">
        <v>577.42882999999995</v>
      </c>
      <c r="F125" s="233"/>
      <c r="G125" s="234">
        <f>ROUND(E125*F125,2)</f>
        <v>0</v>
      </c>
      <c r="H125" s="233"/>
      <c r="I125" s="234">
        <f>ROUND(E125*H125,2)</f>
        <v>0</v>
      </c>
      <c r="J125" s="233"/>
      <c r="K125" s="234">
        <f>ROUND(E125*J125,2)</f>
        <v>0</v>
      </c>
      <c r="L125" s="234">
        <v>21</v>
      </c>
      <c r="M125" s="234">
        <f>G125*(1+L125/100)</f>
        <v>0</v>
      </c>
      <c r="N125" s="232">
        <v>0</v>
      </c>
      <c r="O125" s="232">
        <f>ROUND(E125*N125,2)</f>
        <v>0</v>
      </c>
      <c r="P125" s="232">
        <v>0</v>
      </c>
      <c r="Q125" s="232">
        <f>ROUND(E125*P125,2)</f>
        <v>0</v>
      </c>
      <c r="R125" s="234" t="s">
        <v>171</v>
      </c>
      <c r="S125" s="234" t="s">
        <v>172</v>
      </c>
      <c r="T125" s="235" t="s">
        <v>173</v>
      </c>
      <c r="U125" s="220">
        <v>0.39</v>
      </c>
      <c r="V125" s="220">
        <f>ROUND(E125*U125,2)</f>
        <v>225.2</v>
      </c>
      <c r="W125" s="220"/>
      <c r="X125" s="220" t="s">
        <v>373</v>
      </c>
      <c r="Y125" s="220" t="s">
        <v>175</v>
      </c>
      <c r="Z125" s="210"/>
      <c r="AA125" s="210"/>
      <c r="AB125" s="210"/>
      <c r="AC125" s="210"/>
      <c r="AD125" s="210"/>
      <c r="AE125" s="210"/>
      <c r="AF125" s="210"/>
      <c r="AG125" s="210" t="s">
        <v>374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AZ125" s="210"/>
      <c r="BA125" s="210"/>
      <c r="BB125" s="210"/>
      <c r="BC125" s="210"/>
      <c r="BD125" s="210"/>
      <c r="BE125" s="210"/>
      <c r="BF125" s="210"/>
      <c r="BG125" s="210"/>
      <c r="BH125" s="210"/>
    </row>
    <row r="126" spans="1:60" outlineLevel="2" x14ac:dyDescent="0.2">
      <c r="A126" s="217"/>
      <c r="B126" s="218"/>
      <c r="C126" s="247" t="s">
        <v>375</v>
      </c>
      <c r="D126" s="236"/>
      <c r="E126" s="236"/>
      <c r="F126" s="236"/>
      <c r="G126" s="236"/>
      <c r="H126" s="220"/>
      <c r="I126" s="220"/>
      <c r="J126" s="220"/>
      <c r="K126" s="220"/>
      <c r="L126" s="220"/>
      <c r="M126" s="220"/>
      <c r="N126" s="219"/>
      <c r="O126" s="219"/>
      <c r="P126" s="219"/>
      <c r="Q126" s="219"/>
      <c r="R126" s="220"/>
      <c r="S126" s="220"/>
      <c r="T126" s="220"/>
      <c r="U126" s="220"/>
      <c r="V126" s="220"/>
      <c r="W126" s="220"/>
      <c r="X126" s="220"/>
      <c r="Y126" s="220"/>
      <c r="Z126" s="210"/>
      <c r="AA126" s="210"/>
      <c r="AB126" s="210"/>
      <c r="AC126" s="210"/>
      <c r="AD126" s="210"/>
      <c r="AE126" s="210"/>
      <c r="AF126" s="210"/>
      <c r="AG126" s="210" t="s">
        <v>178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AZ126" s="210"/>
      <c r="BA126" s="210"/>
      <c r="BB126" s="210"/>
      <c r="BC126" s="210"/>
      <c r="BD126" s="210"/>
      <c r="BE126" s="210"/>
      <c r="BF126" s="210"/>
      <c r="BG126" s="210"/>
      <c r="BH126" s="210"/>
    </row>
    <row r="127" spans="1:60" x14ac:dyDescent="0.2">
      <c r="A127" s="222" t="s">
        <v>166</v>
      </c>
      <c r="B127" s="223" t="s">
        <v>137</v>
      </c>
      <c r="C127" s="245" t="s">
        <v>27</v>
      </c>
      <c r="D127" s="224"/>
      <c r="E127" s="225"/>
      <c r="F127" s="226"/>
      <c r="G127" s="226">
        <f>SUMIF(AG128:AG129,"&lt;&gt;NOR",G128:G129)</f>
        <v>0</v>
      </c>
      <c r="H127" s="226"/>
      <c r="I127" s="226">
        <f>SUM(I128:I129)</f>
        <v>0</v>
      </c>
      <c r="J127" s="226"/>
      <c r="K127" s="226">
        <f>SUM(K128:K129)</f>
        <v>0</v>
      </c>
      <c r="L127" s="226"/>
      <c r="M127" s="226">
        <f>SUM(M128:M129)</f>
        <v>0</v>
      </c>
      <c r="N127" s="225"/>
      <c r="O127" s="225">
        <f>SUM(O128:O129)</f>
        <v>0</v>
      </c>
      <c r="P127" s="225"/>
      <c r="Q127" s="225">
        <f>SUM(Q128:Q129)</f>
        <v>0</v>
      </c>
      <c r="R127" s="226"/>
      <c r="S127" s="226"/>
      <c r="T127" s="227"/>
      <c r="U127" s="221"/>
      <c r="V127" s="221">
        <f>SUM(V128:V129)</f>
        <v>0</v>
      </c>
      <c r="W127" s="221"/>
      <c r="X127" s="221"/>
      <c r="Y127" s="221"/>
      <c r="AG127" t="s">
        <v>167</v>
      </c>
    </row>
    <row r="128" spans="1:60" outlineLevel="1" x14ac:dyDescent="0.2">
      <c r="A128" s="237">
        <v>76</v>
      </c>
      <c r="B128" s="238" t="s">
        <v>388</v>
      </c>
      <c r="C128" s="248" t="s">
        <v>389</v>
      </c>
      <c r="D128" s="239" t="s">
        <v>208</v>
      </c>
      <c r="E128" s="240">
        <v>1</v>
      </c>
      <c r="F128" s="241"/>
      <c r="G128" s="242">
        <f>ROUND(E128*F128,2)</f>
        <v>0</v>
      </c>
      <c r="H128" s="241"/>
      <c r="I128" s="242">
        <f>ROUND(E128*H128,2)</f>
        <v>0</v>
      </c>
      <c r="J128" s="241"/>
      <c r="K128" s="242">
        <f>ROUND(E128*J128,2)</f>
        <v>0</v>
      </c>
      <c r="L128" s="242">
        <v>21</v>
      </c>
      <c r="M128" s="242">
        <f>G128*(1+L128/100)</f>
        <v>0</v>
      </c>
      <c r="N128" s="240">
        <v>0</v>
      </c>
      <c r="O128" s="240">
        <f>ROUND(E128*N128,2)</f>
        <v>0</v>
      </c>
      <c r="P128" s="240">
        <v>0</v>
      </c>
      <c r="Q128" s="240">
        <f>ROUND(E128*P128,2)</f>
        <v>0</v>
      </c>
      <c r="R128" s="242"/>
      <c r="S128" s="242" t="s">
        <v>172</v>
      </c>
      <c r="T128" s="243" t="s">
        <v>266</v>
      </c>
      <c r="U128" s="220">
        <v>0</v>
      </c>
      <c r="V128" s="220">
        <f>ROUND(E128*U128,2)</f>
        <v>0</v>
      </c>
      <c r="W128" s="220"/>
      <c r="X128" s="220" t="s">
        <v>390</v>
      </c>
      <c r="Y128" s="220" t="s">
        <v>175</v>
      </c>
      <c r="Z128" s="210"/>
      <c r="AA128" s="210"/>
      <c r="AB128" s="210"/>
      <c r="AC128" s="210"/>
      <c r="AD128" s="210"/>
      <c r="AE128" s="210"/>
      <c r="AF128" s="210"/>
      <c r="AG128" s="210" t="s">
        <v>391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AZ128" s="210"/>
      <c r="BA128" s="210"/>
      <c r="BB128" s="210"/>
      <c r="BC128" s="210"/>
      <c r="BD128" s="210"/>
      <c r="BE128" s="210"/>
      <c r="BF128" s="210"/>
      <c r="BG128" s="210"/>
      <c r="BH128" s="210"/>
    </row>
    <row r="129" spans="1:60" outlineLevel="1" x14ac:dyDescent="0.2">
      <c r="A129" s="237">
        <v>77</v>
      </c>
      <c r="B129" s="238" t="s">
        <v>392</v>
      </c>
      <c r="C129" s="248" t="s">
        <v>393</v>
      </c>
      <c r="D129" s="239" t="s">
        <v>208</v>
      </c>
      <c r="E129" s="240">
        <v>1</v>
      </c>
      <c r="F129" s="241"/>
      <c r="G129" s="242">
        <f>ROUND(E129*F129,2)</f>
        <v>0</v>
      </c>
      <c r="H129" s="241"/>
      <c r="I129" s="242">
        <f>ROUND(E129*H129,2)</f>
        <v>0</v>
      </c>
      <c r="J129" s="241"/>
      <c r="K129" s="242">
        <f>ROUND(E129*J129,2)</f>
        <v>0</v>
      </c>
      <c r="L129" s="242">
        <v>21</v>
      </c>
      <c r="M129" s="242">
        <f>G129*(1+L129/100)</f>
        <v>0</v>
      </c>
      <c r="N129" s="240">
        <v>0</v>
      </c>
      <c r="O129" s="240">
        <f>ROUND(E129*N129,2)</f>
        <v>0</v>
      </c>
      <c r="P129" s="240">
        <v>0</v>
      </c>
      <c r="Q129" s="240">
        <f>ROUND(E129*P129,2)</f>
        <v>0</v>
      </c>
      <c r="R129" s="242"/>
      <c r="S129" s="242" t="s">
        <v>202</v>
      </c>
      <c r="T129" s="243" t="s">
        <v>266</v>
      </c>
      <c r="U129" s="220">
        <v>0</v>
      </c>
      <c r="V129" s="220">
        <f>ROUND(E129*U129,2)</f>
        <v>0</v>
      </c>
      <c r="W129" s="220"/>
      <c r="X129" s="220" t="s">
        <v>390</v>
      </c>
      <c r="Y129" s="220" t="s">
        <v>175</v>
      </c>
      <c r="Z129" s="210"/>
      <c r="AA129" s="210"/>
      <c r="AB129" s="210"/>
      <c r="AC129" s="210"/>
      <c r="AD129" s="210"/>
      <c r="AE129" s="210"/>
      <c r="AF129" s="210"/>
      <c r="AG129" s="210" t="s">
        <v>391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AZ129" s="210"/>
      <c r="BA129" s="210"/>
      <c r="BB129" s="210"/>
      <c r="BC129" s="210"/>
      <c r="BD129" s="210"/>
      <c r="BE129" s="210"/>
      <c r="BF129" s="210"/>
      <c r="BG129" s="210"/>
      <c r="BH129" s="210"/>
    </row>
    <row r="130" spans="1:60" x14ac:dyDescent="0.2">
      <c r="A130" s="222" t="s">
        <v>166</v>
      </c>
      <c r="B130" s="223" t="s">
        <v>138</v>
      </c>
      <c r="C130" s="245" t="s">
        <v>28</v>
      </c>
      <c r="D130" s="224"/>
      <c r="E130" s="225"/>
      <c r="F130" s="226"/>
      <c r="G130" s="226">
        <f>SUMIF(AG131:AG135,"&lt;&gt;NOR",G131:G135)</f>
        <v>0</v>
      </c>
      <c r="H130" s="226"/>
      <c r="I130" s="226">
        <f>SUM(I131:I135)</f>
        <v>0</v>
      </c>
      <c r="J130" s="226"/>
      <c r="K130" s="226">
        <f>SUM(K131:K135)</f>
        <v>0</v>
      </c>
      <c r="L130" s="226"/>
      <c r="M130" s="226">
        <f>SUM(M131:M135)</f>
        <v>0</v>
      </c>
      <c r="N130" s="225"/>
      <c r="O130" s="225">
        <f>SUM(O131:O135)</f>
        <v>0</v>
      </c>
      <c r="P130" s="225"/>
      <c r="Q130" s="225">
        <f>SUM(Q131:Q135)</f>
        <v>0</v>
      </c>
      <c r="R130" s="226"/>
      <c r="S130" s="226"/>
      <c r="T130" s="227"/>
      <c r="U130" s="221"/>
      <c r="V130" s="221">
        <f>SUM(V131:V135)</f>
        <v>0</v>
      </c>
      <c r="W130" s="221"/>
      <c r="X130" s="221"/>
      <c r="Y130" s="221"/>
      <c r="AG130" t="s">
        <v>167</v>
      </c>
    </row>
    <row r="131" spans="1:60" outlineLevel="1" x14ac:dyDescent="0.2">
      <c r="A131" s="237">
        <v>78</v>
      </c>
      <c r="B131" s="238" t="s">
        <v>394</v>
      </c>
      <c r="C131" s="248" t="s">
        <v>395</v>
      </c>
      <c r="D131" s="239" t="s">
        <v>208</v>
      </c>
      <c r="E131" s="240">
        <v>1</v>
      </c>
      <c r="F131" s="241"/>
      <c r="G131" s="242">
        <f>ROUND(E131*F131,2)</f>
        <v>0</v>
      </c>
      <c r="H131" s="241"/>
      <c r="I131" s="242">
        <f>ROUND(E131*H131,2)</f>
        <v>0</v>
      </c>
      <c r="J131" s="241"/>
      <c r="K131" s="242">
        <f>ROUND(E131*J131,2)</f>
        <v>0</v>
      </c>
      <c r="L131" s="242">
        <v>21</v>
      </c>
      <c r="M131" s="242">
        <f>G131*(1+L131/100)</f>
        <v>0</v>
      </c>
      <c r="N131" s="240">
        <v>0</v>
      </c>
      <c r="O131" s="240">
        <f>ROUND(E131*N131,2)</f>
        <v>0</v>
      </c>
      <c r="P131" s="240">
        <v>0</v>
      </c>
      <c r="Q131" s="240">
        <f>ROUND(E131*P131,2)</f>
        <v>0</v>
      </c>
      <c r="R131" s="242"/>
      <c r="S131" s="242" t="s">
        <v>202</v>
      </c>
      <c r="T131" s="243" t="s">
        <v>203</v>
      </c>
      <c r="U131" s="220">
        <v>0</v>
      </c>
      <c r="V131" s="220">
        <f>ROUND(E131*U131,2)</f>
        <v>0</v>
      </c>
      <c r="W131" s="220"/>
      <c r="X131" s="220" t="s">
        <v>390</v>
      </c>
      <c r="Y131" s="220" t="s">
        <v>175</v>
      </c>
      <c r="Z131" s="210"/>
      <c r="AA131" s="210"/>
      <c r="AB131" s="210"/>
      <c r="AC131" s="210"/>
      <c r="AD131" s="210"/>
      <c r="AE131" s="210"/>
      <c r="AF131" s="210"/>
      <c r="AG131" s="210" t="s">
        <v>396</v>
      </c>
      <c r="AH131" s="210"/>
      <c r="AI131" s="210"/>
      <c r="AJ131" s="210"/>
      <c r="AK131" s="210"/>
      <c r="AL131" s="210"/>
      <c r="AM131" s="210"/>
      <c r="AN131" s="210"/>
      <c r="AO131" s="210"/>
      <c r="AP131" s="210"/>
      <c r="AQ131" s="210"/>
      <c r="AR131" s="210"/>
      <c r="AS131" s="210"/>
      <c r="AT131" s="210"/>
      <c r="AU131" s="210"/>
      <c r="AV131" s="210"/>
      <c r="AW131" s="210"/>
      <c r="AX131" s="210"/>
      <c r="AY131" s="210"/>
      <c r="AZ131" s="210"/>
      <c r="BA131" s="210"/>
      <c r="BB131" s="210"/>
      <c r="BC131" s="210"/>
      <c r="BD131" s="210"/>
      <c r="BE131" s="210"/>
      <c r="BF131" s="210"/>
      <c r="BG131" s="210"/>
      <c r="BH131" s="210"/>
    </row>
    <row r="132" spans="1:60" outlineLevel="1" x14ac:dyDescent="0.2">
      <c r="A132" s="237">
        <v>79</v>
      </c>
      <c r="B132" s="238" t="s">
        <v>397</v>
      </c>
      <c r="C132" s="248" t="s">
        <v>398</v>
      </c>
      <c r="D132" s="239" t="s">
        <v>208</v>
      </c>
      <c r="E132" s="240">
        <v>1</v>
      </c>
      <c r="F132" s="241"/>
      <c r="G132" s="242">
        <f>ROUND(E132*F132,2)</f>
        <v>0</v>
      </c>
      <c r="H132" s="241"/>
      <c r="I132" s="242">
        <f>ROUND(E132*H132,2)</f>
        <v>0</v>
      </c>
      <c r="J132" s="241"/>
      <c r="K132" s="242">
        <f>ROUND(E132*J132,2)</f>
        <v>0</v>
      </c>
      <c r="L132" s="242">
        <v>21</v>
      </c>
      <c r="M132" s="242">
        <f>G132*(1+L132/100)</f>
        <v>0</v>
      </c>
      <c r="N132" s="240">
        <v>0</v>
      </c>
      <c r="O132" s="240">
        <f>ROUND(E132*N132,2)</f>
        <v>0</v>
      </c>
      <c r="P132" s="240">
        <v>0</v>
      </c>
      <c r="Q132" s="240">
        <f>ROUND(E132*P132,2)</f>
        <v>0</v>
      </c>
      <c r="R132" s="242"/>
      <c r="S132" s="242" t="s">
        <v>202</v>
      </c>
      <c r="T132" s="243" t="s">
        <v>203</v>
      </c>
      <c r="U132" s="220">
        <v>0</v>
      </c>
      <c r="V132" s="220">
        <f>ROUND(E132*U132,2)</f>
        <v>0</v>
      </c>
      <c r="W132" s="220"/>
      <c r="X132" s="220" t="s">
        <v>390</v>
      </c>
      <c r="Y132" s="220" t="s">
        <v>175</v>
      </c>
      <c r="Z132" s="210"/>
      <c r="AA132" s="210"/>
      <c r="AB132" s="210"/>
      <c r="AC132" s="210"/>
      <c r="AD132" s="210"/>
      <c r="AE132" s="210"/>
      <c r="AF132" s="210"/>
      <c r="AG132" s="210" t="s">
        <v>396</v>
      </c>
      <c r="AH132" s="210"/>
      <c r="AI132" s="210"/>
      <c r="AJ132" s="210"/>
      <c r="AK132" s="210"/>
      <c r="AL132" s="210"/>
      <c r="AM132" s="210"/>
      <c r="AN132" s="210"/>
      <c r="AO132" s="210"/>
      <c r="AP132" s="210"/>
      <c r="AQ132" s="210"/>
      <c r="AR132" s="210"/>
      <c r="AS132" s="210"/>
      <c r="AT132" s="210"/>
      <c r="AU132" s="210"/>
      <c r="AV132" s="210"/>
      <c r="AW132" s="210"/>
      <c r="AX132" s="210"/>
      <c r="AY132" s="210"/>
      <c r="AZ132" s="210"/>
      <c r="BA132" s="210"/>
      <c r="BB132" s="210"/>
      <c r="BC132" s="210"/>
      <c r="BD132" s="210"/>
      <c r="BE132" s="210"/>
      <c r="BF132" s="210"/>
      <c r="BG132" s="210"/>
      <c r="BH132" s="210"/>
    </row>
    <row r="133" spans="1:60" outlineLevel="1" x14ac:dyDescent="0.2">
      <c r="A133" s="237">
        <v>80</v>
      </c>
      <c r="B133" s="238" t="s">
        <v>399</v>
      </c>
      <c r="C133" s="248" t="s">
        <v>400</v>
      </c>
      <c r="D133" s="239" t="s">
        <v>208</v>
      </c>
      <c r="E133" s="240">
        <v>1</v>
      </c>
      <c r="F133" s="241"/>
      <c r="G133" s="242">
        <f>ROUND(E133*F133,2)</f>
        <v>0</v>
      </c>
      <c r="H133" s="241"/>
      <c r="I133" s="242">
        <f>ROUND(E133*H133,2)</f>
        <v>0</v>
      </c>
      <c r="J133" s="241"/>
      <c r="K133" s="242">
        <f>ROUND(E133*J133,2)</f>
        <v>0</v>
      </c>
      <c r="L133" s="242">
        <v>21</v>
      </c>
      <c r="M133" s="242">
        <f>G133*(1+L133/100)</f>
        <v>0</v>
      </c>
      <c r="N133" s="240">
        <v>0</v>
      </c>
      <c r="O133" s="240">
        <f>ROUND(E133*N133,2)</f>
        <v>0</v>
      </c>
      <c r="P133" s="240">
        <v>0</v>
      </c>
      <c r="Q133" s="240">
        <f>ROUND(E133*P133,2)</f>
        <v>0</v>
      </c>
      <c r="R133" s="242"/>
      <c r="S133" s="242" t="s">
        <v>202</v>
      </c>
      <c r="T133" s="243" t="s">
        <v>203</v>
      </c>
      <c r="U133" s="220">
        <v>0</v>
      </c>
      <c r="V133" s="220">
        <f>ROUND(E133*U133,2)</f>
        <v>0</v>
      </c>
      <c r="W133" s="220"/>
      <c r="X133" s="220" t="s">
        <v>390</v>
      </c>
      <c r="Y133" s="220" t="s">
        <v>175</v>
      </c>
      <c r="Z133" s="210"/>
      <c r="AA133" s="210"/>
      <c r="AB133" s="210"/>
      <c r="AC133" s="210"/>
      <c r="AD133" s="210"/>
      <c r="AE133" s="210"/>
      <c r="AF133" s="210"/>
      <c r="AG133" s="210" t="s">
        <v>396</v>
      </c>
      <c r="AH133" s="210"/>
      <c r="AI133" s="210"/>
      <c r="AJ133" s="210"/>
      <c r="AK133" s="210"/>
      <c r="AL133" s="210"/>
      <c r="AM133" s="210"/>
      <c r="AN133" s="210"/>
      <c r="AO133" s="210"/>
      <c r="AP133" s="210"/>
      <c r="AQ133" s="210"/>
      <c r="AR133" s="210"/>
      <c r="AS133" s="210"/>
      <c r="AT133" s="210"/>
      <c r="AU133" s="210"/>
      <c r="AV133" s="210"/>
      <c r="AW133" s="210"/>
      <c r="AX133" s="210"/>
      <c r="AY133" s="210"/>
      <c r="AZ133" s="210"/>
      <c r="BA133" s="210"/>
      <c r="BB133" s="210"/>
      <c r="BC133" s="210"/>
      <c r="BD133" s="210"/>
      <c r="BE133" s="210"/>
      <c r="BF133" s="210"/>
      <c r="BG133" s="210"/>
      <c r="BH133" s="210"/>
    </row>
    <row r="134" spans="1:60" outlineLevel="1" x14ac:dyDescent="0.2">
      <c r="A134" s="237">
        <v>81</v>
      </c>
      <c r="B134" s="238" t="s">
        <v>401</v>
      </c>
      <c r="C134" s="248" t="s">
        <v>402</v>
      </c>
      <c r="D134" s="239" t="s">
        <v>208</v>
      </c>
      <c r="E134" s="240">
        <v>1</v>
      </c>
      <c r="F134" s="241"/>
      <c r="G134" s="242">
        <f>ROUND(E134*F134,2)</f>
        <v>0</v>
      </c>
      <c r="H134" s="241"/>
      <c r="I134" s="242">
        <f>ROUND(E134*H134,2)</f>
        <v>0</v>
      </c>
      <c r="J134" s="241"/>
      <c r="K134" s="242">
        <f>ROUND(E134*J134,2)</f>
        <v>0</v>
      </c>
      <c r="L134" s="242">
        <v>21</v>
      </c>
      <c r="M134" s="242">
        <f>G134*(1+L134/100)</f>
        <v>0</v>
      </c>
      <c r="N134" s="240">
        <v>0</v>
      </c>
      <c r="O134" s="240">
        <f>ROUND(E134*N134,2)</f>
        <v>0</v>
      </c>
      <c r="P134" s="240">
        <v>0</v>
      </c>
      <c r="Q134" s="240">
        <f>ROUND(E134*P134,2)</f>
        <v>0</v>
      </c>
      <c r="R134" s="242"/>
      <c r="S134" s="242" t="s">
        <v>202</v>
      </c>
      <c r="T134" s="243" t="s">
        <v>203</v>
      </c>
      <c r="U134" s="220">
        <v>0</v>
      </c>
      <c r="V134" s="220">
        <f>ROUND(E134*U134,2)</f>
        <v>0</v>
      </c>
      <c r="W134" s="220"/>
      <c r="X134" s="220" t="s">
        <v>390</v>
      </c>
      <c r="Y134" s="220" t="s">
        <v>175</v>
      </c>
      <c r="Z134" s="210"/>
      <c r="AA134" s="210"/>
      <c r="AB134" s="210"/>
      <c r="AC134" s="210"/>
      <c r="AD134" s="210"/>
      <c r="AE134" s="210"/>
      <c r="AF134" s="210"/>
      <c r="AG134" s="210" t="s">
        <v>396</v>
      </c>
      <c r="AH134" s="210"/>
      <c r="AI134" s="210"/>
      <c r="AJ134" s="210"/>
      <c r="AK134" s="210"/>
      <c r="AL134" s="210"/>
      <c r="AM134" s="210"/>
      <c r="AN134" s="210"/>
      <c r="AO134" s="210"/>
      <c r="AP134" s="210"/>
      <c r="AQ134" s="210"/>
      <c r="AR134" s="210"/>
      <c r="AS134" s="210"/>
      <c r="AT134" s="210"/>
      <c r="AU134" s="210"/>
      <c r="AV134" s="210"/>
      <c r="AW134" s="210"/>
      <c r="AX134" s="210"/>
      <c r="AY134" s="210"/>
      <c r="AZ134" s="210"/>
      <c r="BA134" s="210"/>
      <c r="BB134" s="210"/>
      <c r="BC134" s="210"/>
      <c r="BD134" s="210"/>
      <c r="BE134" s="210"/>
      <c r="BF134" s="210"/>
      <c r="BG134" s="210"/>
      <c r="BH134" s="210"/>
    </row>
    <row r="135" spans="1:60" outlineLevel="1" x14ac:dyDescent="0.2">
      <c r="A135" s="229">
        <v>82</v>
      </c>
      <c r="B135" s="230" t="s">
        <v>403</v>
      </c>
      <c r="C135" s="246" t="s">
        <v>404</v>
      </c>
      <c r="D135" s="231" t="s">
        <v>208</v>
      </c>
      <c r="E135" s="232">
        <v>1</v>
      </c>
      <c r="F135" s="233"/>
      <c r="G135" s="234">
        <f>ROUND(E135*F135,2)</f>
        <v>0</v>
      </c>
      <c r="H135" s="233"/>
      <c r="I135" s="234">
        <f>ROUND(E135*H135,2)</f>
        <v>0</v>
      </c>
      <c r="J135" s="233"/>
      <c r="K135" s="234">
        <f>ROUND(E135*J135,2)</f>
        <v>0</v>
      </c>
      <c r="L135" s="234">
        <v>21</v>
      </c>
      <c r="M135" s="234">
        <f>G135*(1+L135/100)</f>
        <v>0</v>
      </c>
      <c r="N135" s="232">
        <v>0</v>
      </c>
      <c r="O135" s="232">
        <f>ROUND(E135*N135,2)</f>
        <v>0</v>
      </c>
      <c r="P135" s="232">
        <v>0</v>
      </c>
      <c r="Q135" s="232">
        <f>ROUND(E135*P135,2)</f>
        <v>0</v>
      </c>
      <c r="R135" s="234"/>
      <c r="S135" s="234" t="s">
        <v>202</v>
      </c>
      <c r="T135" s="235" t="s">
        <v>203</v>
      </c>
      <c r="U135" s="220">
        <v>0</v>
      </c>
      <c r="V135" s="220">
        <f>ROUND(E135*U135,2)</f>
        <v>0</v>
      </c>
      <c r="W135" s="220"/>
      <c r="X135" s="220" t="s">
        <v>390</v>
      </c>
      <c r="Y135" s="220" t="s">
        <v>175</v>
      </c>
      <c r="Z135" s="210"/>
      <c r="AA135" s="210"/>
      <c r="AB135" s="210"/>
      <c r="AC135" s="210"/>
      <c r="AD135" s="210"/>
      <c r="AE135" s="210"/>
      <c r="AF135" s="210"/>
      <c r="AG135" s="210" t="s">
        <v>396</v>
      </c>
      <c r="AH135" s="210"/>
      <c r="AI135" s="210"/>
      <c r="AJ135" s="210"/>
      <c r="AK135" s="210"/>
      <c r="AL135" s="210"/>
      <c r="AM135" s="210"/>
      <c r="AN135" s="210"/>
      <c r="AO135" s="210"/>
      <c r="AP135" s="210"/>
      <c r="AQ135" s="210"/>
      <c r="AR135" s="210"/>
      <c r="AS135" s="210"/>
      <c r="AT135" s="210"/>
      <c r="AU135" s="210"/>
      <c r="AV135" s="210"/>
      <c r="AW135" s="210"/>
      <c r="AX135" s="210"/>
      <c r="AY135" s="210"/>
      <c r="AZ135" s="210"/>
      <c r="BA135" s="210"/>
      <c r="BB135" s="210"/>
      <c r="BC135" s="210"/>
      <c r="BD135" s="210"/>
      <c r="BE135" s="210"/>
      <c r="BF135" s="210"/>
      <c r="BG135" s="210"/>
      <c r="BH135" s="210"/>
    </row>
    <row r="136" spans="1:60" x14ac:dyDescent="0.2">
      <c r="A136" s="3"/>
      <c r="B136" s="4"/>
      <c r="C136" s="249"/>
      <c r="D136" s="6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AE136">
        <v>15</v>
      </c>
      <c r="AF136">
        <v>21</v>
      </c>
      <c r="AG136" t="s">
        <v>152</v>
      </c>
    </row>
    <row r="137" spans="1:60" x14ac:dyDescent="0.2">
      <c r="A137" s="213"/>
      <c r="B137" s="214" t="s">
        <v>29</v>
      </c>
      <c r="C137" s="250"/>
      <c r="D137" s="215"/>
      <c r="E137" s="216"/>
      <c r="F137" s="216"/>
      <c r="G137" s="228">
        <f>G8+G39+G53+G59+G62+G72+G78+G83+G101+G108+G110+G124+G127+G130</f>
        <v>0</v>
      </c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AE137">
        <f>SUMIF(L7:L135,AE136,G7:G135)</f>
        <v>0</v>
      </c>
      <c r="AF137">
        <f>SUMIF(L7:L135,AF136,G7:G135)</f>
        <v>0</v>
      </c>
      <c r="AG137" t="s">
        <v>405</v>
      </c>
    </row>
    <row r="138" spans="1:60" x14ac:dyDescent="0.2">
      <c r="C138" s="251"/>
      <c r="D138" s="10"/>
      <c r="AG138" t="s">
        <v>406</v>
      </c>
    </row>
    <row r="139" spans="1:60" x14ac:dyDescent="0.2">
      <c r="D139" s="10"/>
    </row>
    <row r="140" spans="1:60" x14ac:dyDescent="0.2">
      <c r="D140" s="10"/>
    </row>
    <row r="141" spans="1:60" x14ac:dyDescent="0.2">
      <c r="D141" s="10"/>
    </row>
    <row r="142" spans="1:60" x14ac:dyDescent="0.2">
      <c r="D142" s="10"/>
    </row>
    <row r="143" spans="1:60" x14ac:dyDescent="0.2">
      <c r="D143" s="10"/>
    </row>
    <row r="144" spans="1:60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A1WXm+/1usVVEkrFcY77HKp/GHfHmU78h76BgXII7WwFqqQ78BcfkrIxZTJxmwvHM5Nko7Xf8OamH9ZwbBdS8Q==" saltValue="ivtmQUmJfB/orS30Gbbfyw==" spinCount="100000" sheet="1" formatRows="0"/>
  <mergeCells count="36">
    <mergeCell ref="C103:G103"/>
    <mergeCell ref="C105:G105"/>
    <mergeCell ref="C112:G112"/>
    <mergeCell ref="C114:G114"/>
    <mergeCell ref="C116:G116"/>
    <mergeCell ref="C126:G126"/>
    <mergeCell ref="C69:G69"/>
    <mergeCell ref="C71:G71"/>
    <mergeCell ref="C80:G80"/>
    <mergeCell ref="C85:G85"/>
    <mergeCell ref="C87:G87"/>
    <mergeCell ref="C89:G89"/>
    <mergeCell ref="C46:G46"/>
    <mergeCell ref="C48:G48"/>
    <mergeCell ref="C50:G50"/>
    <mergeCell ref="C56:G56"/>
    <mergeCell ref="C58:G58"/>
    <mergeCell ref="C67:G67"/>
    <mergeCell ref="C32:G32"/>
    <mergeCell ref="C34:G34"/>
    <mergeCell ref="C36:G36"/>
    <mergeCell ref="C38:G38"/>
    <mergeCell ref="C42:G42"/>
    <mergeCell ref="C44:G44"/>
    <mergeCell ref="C18:G18"/>
    <mergeCell ref="C20:G20"/>
    <mergeCell ref="C22:G22"/>
    <mergeCell ref="C24:G24"/>
    <mergeCell ref="C26:G26"/>
    <mergeCell ref="C28:G28"/>
    <mergeCell ref="A1:G1"/>
    <mergeCell ref="C2:G2"/>
    <mergeCell ref="C3:G3"/>
    <mergeCell ref="C4:G4"/>
    <mergeCell ref="C10:G10"/>
    <mergeCell ref="C13:G13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3E4EF-4F17-4CE3-B165-9B358C84FE84}">
  <sheetPr>
    <tabColor rgb="FFFFFF00"/>
    <outlinePr summaryBelow="0"/>
  </sheetPr>
  <dimension ref="A1:BH5000"/>
  <sheetViews>
    <sheetView workbookViewId="0">
      <pane ySplit="7" topLeftCell="A17" activePane="bottomLeft" state="frozen"/>
      <selection pane="bottomLeft" sqref="A1:G1"/>
    </sheetView>
  </sheetViews>
  <sheetFormatPr defaultRowHeight="12.75" outlineLevelRow="2" x14ac:dyDescent="0.2"/>
  <cols>
    <col min="1" max="1" width="3.42578125" customWidth="1"/>
    <col min="2" max="2" width="12.5703125" style="174" customWidth="1"/>
    <col min="3" max="3" width="63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5" t="s">
        <v>139</v>
      </c>
      <c r="B1" s="195"/>
      <c r="C1" s="195"/>
      <c r="D1" s="195"/>
      <c r="E1" s="195"/>
      <c r="F1" s="195"/>
      <c r="G1" s="195"/>
      <c r="AG1" t="s">
        <v>140</v>
      </c>
    </row>
    <row r="2" spans="1:60" ht="24.95" customHeight="1" x14ac:dyDescent="0.2">
      <c r="A2" s="196" t="s">
        <v>7</v>
      </c>
      <c r="B2" s="49" t="s">
        <v>41</v>
      </c>
      <c r="C2" s="199" t="s">
        <v>42</v>
      </c>
      <c r="D2" s="197"/>
      <c r="E2" s="197"/>
      <c r="F2" s="197"/>
      <c r="G2" s="198"/>
      <c r="AG2" t="s">
        <v>141</v>
      </c>
    </row>
    <row r="3" spans="1:60" ht="24.95" customHeight="1" x14ac:dyDescent="0.2">
      <c r="A3" s="196" t="s">
        <v>8</v>
      </c>
      <c r="B3" s="49" t="s">
        <v>60</v>
      </c>
      <c r="C3" s="199" t="s">
        <v>61</v>
      </c>
      <c r="D3" s="197"/>
      <c r="E3" s="197"/>
      <c r="F3" s="197"/>
      <c r="G3" s="198"/>
      <c r="AC3" s="174" t="s">
        <v>141</v>
      </c>
      <c r="AG3" t="s">
        <v>142</v>
      </c>
    </row>
    <row r="4" spans="1:60" ht="24.95" customHeight="1" x14ac:dyDescent="0.2">
      <c r="A4" s="200" t="s">
        <v>9</v>
      </c>
      <c r="B4" s="201" t="s">
        <v>56</v>
      </c>
      <c r="C4" s="202" t="s">
        <v>61</v>
      </c>
      <c r="D4" s="203"/>
      <c r="E4" s="203"/>
      <c r="F4" s="203"/>
      <c r="G4" s="204"/>
      <c r="AG4" t="s">
        <v>143</v>
      </c>
    </row>
    <row r="5" spans="1:60" x14ac:dyDescent="0.2">
      <c r="D5" s="10"/>
    </row>
    <row r="6" spans="1:60" ht="38.25" x14ac:dyDescent="0.2">
      <c r="A6" s="206" t="s">
        <v>144</v>
      </c>
      <c r="B6" s="208" t="s">
        <v>145</v>
      </c>
      <c r="C6" s="208" t="s">
        <v>146</v>
      </c>
      <c r="D6" s="207" t="s">
        <v>147</v>
      </c>
      <c r="E6" s="206" t="s">
        <v>148</v>
      </c>
      <c r="F6" s="205" t="s">
        <v>149</v>
      </c>
      <c r="G6" s="206" t="s">
        <v>29</v>
      </c>
      <c r="H6" s="209" t="s">
        <v>30</v>
      </c>
      <c r="I6" s="209" t="s">
        <v>150</v>
      </c>
      <c r="J6" s="209" t="s">
        <v>31</v>
      </c>
      <c r="K6" s="209" t="s">
        <v>151</v>
      </c>
      <c r="L6" s="209" t="s">
        <v>152</v>
      </c>
      <c r="M6" s="209" t="s">
        <v>153</v>
      </c>
      <c r="N6" s="209" t="s">
        <v>154</v>
      </c>
      <c r="O6" s="209" t="s">
        <v>155</v>
      </c>
      <c r="P6" s="209" t="s">
        <v>156</v>
      </c>
      <c r="Q6" s="209" t="s">
        <v>157</v>
      </c>
      <c r="R6" s="209" t="s">
        <v>158</v>
      </c>
      <c r="S6" s="209" t="s">
        <v>159</v>
      </c>
      <c r="T6" s="209" t="s">
        <v>160</v>
      </c>
      <c r="U6" s="209" t="s">
        <v>161</v>
      </c>
      <c r="V6" s="209" t="s">
        <v>162</v>
      </c>
      <c r="W6" s="209" t="s">
        <v>163</v>
      </c>
      <c r="X6" s="209" t="s">
        <v>164</v>
      </c>
      <c r="Y6" s="209" t="s">
        <v>165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">
      <c r="A8" s="222" t="s">
        <v>166</v>
      </c>
      <c r="B8" s="223" t="s">
        <v>97</v>
      </c>
      <c r="C8" s="245" t="s">
        <v>98</v>
      </c>
      <c r="D8" s="224"/>
      <c r="E8" s="225"/>
      <c r="F8" s="226"/>
      <c r="G8" s="226">
        <f>SUMIF(AG9:AG32,"&lt;&gt;NOR",G9:G32)</f>
        <v>0</v>
      </c>
      <c r="H8" s="226"/>
      <c r="I8" s="226">
        <f>SUM(I9:I32)</f>
        <v>0</v>
      </c>
      <c r="J8" s="226"/>
      <c r="K8" s="226">
        <f>SUM(K9:K32)</f>
        <v>0</v>
      </c>
      <c r="L8" s="226"/>
      <c r="M8" s="226">
        <f>SUM(M9:M32)</f>
        <v>0</v>
      </c>
      <c r="N8" s="225"/>
      <c r="O8" s="225">
        <f>SUM(O9:O32)</f>
        <v>0</v>
      </c>
      <c r="P8" s="225"/>
      <c r="Q8" s="225">
        <f>SUM(Q9:Q32)</f>
        <v>43.97</v>
      </c>
      <c r="R8" s="226"/>
      <c r="S8" s="226"/>
      <c r="T8" s="227"/>
      <c r="U8" s="221"/>
      <c r="V8" s="221">
        <f>SUM(V9:V32)</f>
        <v>93.61999999999999</v>
      </c>
      <c r="W8" s="221"/>
      <c r="X8" s="221"/>
      <c r="Y8" s="221"/>
      <c r="AG8" t="s">
        <v>167</v>
      </c>
    </row>
    <row r="9" spans="1:60" outlineLevel="1" x14ac:dyDescent="0.2">
      <c r="A9" s="229">
        <v>1</v>
      </c>
      <c r="B9" s="230" t="s">
        <v>465</v>
      </c>
      <c r="C9" s="246" t="s">
        <v>466</v>
      </c>
      <c r="D9" s="231" t="s">
        <v>170</v>
      </c>
      <c r="E9" s="232">
        <v>21</v>
      </c>
      <c r="F9" s="233"/>
      <c r="G9" s="234">
        <f>ROUND(E9*F9,2)</f>
        <v>0</v>
      </c>
      <c r="H9" s="233"/>
      <c r="I9" s="234">
        <f>ROUND(E9*H9,2)</f>
        <v>0</v>
      </c>
      <c r="J9" s="233"/>
      <c r="K9" s="234">
        <f>ROUND(E9*J9,2)</f>
        <v>0</v>
      </c>
      <c r="L9" s="234">
        <v>21</v>
      </c>
      <c r="M9" s="234">
        <f>G9*(1+L9/100)</f>
        <v>0</v>
      </c>
      <c r="N9" s="232">
        <v>0</v>
      </c>
      <c r="O9" s="232">
        <f>ROUND(E9*N9,2)</f>
        <v>0</v>
      </c>
      <c r="P9" s="232">
        <v>0</v>
      </c>
      <c r="Q9" s="232">
        <f>ROUND(E9*P9,2)</f>
        <v>0</v>
      </c>
      <c r="R9" s="234" t="s">
        <v>171</v>
      </c>
      <c r="S9" s="234" t="s">
        <v>172</v>
      </c>
      <c r="T9" s="235" t="s">
        <v>173</v>
      </c>
      <c r="U9" s="220">
        <v>7.3999999999999996E-2</v>
      </c>
      <c r="V9" s="220">
        <f>ROUND(E9*U9,2)</f>
        <v>1.55</v>
      </c>
      <c r="W9" s="220"/>
      <c r="X9" s="220" t="s">
        <v>174</v>
      </c>
      <c r="Y9" s="220" t="s">
        <v>175</v>
      </c>
      <c r="Z9" s="210"/>
      <c r="AA9" s="210"/>
      <c r="AB9" s="210"/>
      <c r="AC9" s="210"/>
      <c r="AD9" s="210"/>
      <c r="AE9" s="210"/>
      <c r="AF9" s="210"/>
      <c r="AG9" s="210" t="s">
        <v>176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2" x14ac:dyDescent="0.2">
      <c r="A10" s="217"/>
      <c r="B10" s="218"/>
      <c r="C10" s="247" t="s">
        <v>177</v>
      </c>
      <c r="D10" s="236"/>
      <c r="E10" s="236"/>
      <c r="F10" s="236"/>
      <c r="G10" s="236"/>
      <c r="H10" s="220"/>
      <c r="I10" s="220"/>
      <c r="J10" s="220"/>
      <c r="K10" s="220"/>
      <c r="L10" s="220"/>
      <c r="M10" s="220"/>
      <c r="N10" s="219"/>
      <c r="O10" s="219"/>
      <c r="P10" s="219"/>
      <c r="Q10" s="219"/>
      <c r="R10" s="220"/>
      <c r="S10" s="220"/>
      <c r="T10" s="220"/>
      <c r="U10" s="220"/>
      <c r="V10" s="220"/>
      <c r="W10" s="220"/>
      <c r="X10" s="220"/>
      <c r="Y10" s="220"/>
      <c r="Z10" s="210"/>
      <c r="AA10" s="210"/>
      <c r="AB10" s="210"/>
      <c r="AC10" s="210"/>
      <c r="AD10" s="210"/>
      <c r="AE10" s="210"/>
      <c r="AF10" s="210"/>
      <c r="AG10" s="210" t="s">
        <v>178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ht="22.5" outlineLevel="1" x14ac:dyDescent="0.2">
      <c r="A11" s="237">
        <v>2</v>
      </c>
      <c r="B11" s="238" t="s">
        <v>179</v>
      </c>
      <c r="C11" s="248" t="s">
        <v>180</v>
      </c>
      <c r="D11" s="239" t="s">
        <v>181</v>
      </c>
      <c r="E11" s="240">
        <v>203</v>
      </c>
      <c r="F11" s="241"/>
      <c r="G11" s="242">
        <f>ROUND(E11*F11,2)</f>
        <v>0</v>
      </c>
      <c r="H11" s="241"/>
      <c r="I11" s="242">
        <f>ROUND(E11*H11,2)</f>
        <v>0</v>
      </c>
      <c r="J11" s="241"/>
      <c r="K11" s="242">
        <f>ROUND(E11*J11,2)</f>
        <v>0</v>
      </c>
      <c r="L11" s="242">
        <v>21</v>
      </c>
      <c r="M11" s="242">
        <f>G11*(1+L11/100)</f>
        <v>0</v>
      </c>
      <c r="N11" s="240">
        <v>0</v>
      </c>
      <c r="O11" s="240">
        <f>ROUND(E11*N11,2)</f>
        <v>0</v>
      </c>
      <c r="P11" s="240">
        <v>0.19800000000000001</v>
      </c>
      <c r="Q11" s="240">
        <f>ROUND(E11*P11,2)</f>
        <v>40.19</v>
      </c>
      <c r="R11" s="242" t="s">
        <v>171</v>
      </c>
      <c r="S11" s="242" t="s">
        <v>172</v>
      </c>
      <c r="T11" s="243" t="s">
        <v>173</v>
      </c>
      <c r="U11" s="220">
        <v>6.4600000000000005E-2</v>
      </c>
      <c r="V11" s="220">
        <f>ROUND(E11*U11,2)</f>
        <v>13.11</v>
      </c>
      <c r="W11" s="220"/>
      <c r="X11" s="220" t="s">
        <v>174</v>
      </c>
      <c r="Y11" s="220" t="s">
        <v>175</v>
      </c>
      <c r="Z11" s="210"/>
      <c r="AA11" s="210"/>
      <c r="AB11" s="210"/>
      <c r="AC11" s="210"/>
      <c r="AD11" s="210"/>
      <c r="AE11" s="210"/>
      <c r="AF11" s="210"/>
      <c r="AG11" s="210" t="s">
        <v>176</v>
      </c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1" x14ac:dyDescent="0.2">
      <c r="A12" s="229">
        <v>3</v>
      </c>
      <c r="B12" s="230" t="s">
        <v>185</v>
      </c>
      <c r="C12" s="246" t="s">
        <v>186</v>
      </c>
      <c r="D12" s="231" t="s">
        <v>170</v>
      </c>
      <c r="E12" s="232">
        <v>14</v>
      </c>
      <c r="F12" s="233"/>
      <c r="G12" s="234">
        <f>ROUND(E12*F12,2)</f>
        <v>0</v>
      </c>
      <c r="H12" s="233"/>
      <c r="I12" s="234">
        <f>ROUND(E12*H12,2)</f>
        <v>0</v>
      </c>
      <c r="J12" s="233"/>
      <c r="K12" s="234">
        <f>ROUND(E12*J12,2)</f>
        <v>0</v>
      </c>
      <c r="L12" s="234">
        <v>21</v>
      </c>
      <c r="M12" s="234">
        <f>G12*(1+L12/100)</f>
        <v>0</v>
      </c>
      <c r="N12" s="232">
        <v>0</v>
      </c>
      <c r="O12" s="232">
        <f>ROUND(E12*N12,2)</f>
        <v>0</v>
      </c>
      <c r="P12" s="232">
        <v>0.27</v>
      </c>
      <c r="Q12" s="232">
        <f>ROUND(E12*P12,2)</f>
        <v>3.78</v>
      </c>
      <c r="R12" s="234" t="s">
        <v>171</v>
      </c>
      <c r="S12" s="234" t="s">
        <v>172</v>
      </c>
      <c r="T12" s="235" t="s">
        <v>173</v>
      </c>
      <c r="U12" s="220">
        <v>0.123</v>
      </c>
      <c r="V12" s="220">
        <f>ROUND(E12*U12,2)</f>
        <v>1.72</v>
      </c>
      <c r="W12" s="220"/>
      <c r="X12" s="220" t="s">
        <v>174</v>
      </c>
      <c r="Y12" s="220" t="s">
        <v>175</v>
      </c>
      <c r="Z12" s="210"/>
      <c r="AA12" s="210"/>
      <c r="AB12" s="210"/>
      <c r="AC12" s="210"/>
      <c r="AD12" s="210"/>
      <c r="AE12" s="210"/>
      <c r="AF12" s="210"/>
      <c r="AG12" s="210" t="s">
        <v>176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2" x14ac:dyDescent="0.2">
      <c r="A13" s="217"/>
      <c r="B13" s="218"/>
      <c r="C13" s="247" t="s">
        <v>187</v>
      </c>
      <c r="D13" s="236"/>
      <c r="E13" s="236"/>
      <c r="F13" s="236"/>
      <c r="G13" s="236"/>
      <c r="H13" s="220"/>
      <c r="I13" s="220"/>
      <c r="J13" s="220"/>
      <c r="K13" s="220"/>
      <c r="L13" s="220"/>
      <c r="M13" s="220"/>
      <c r="N13" s="219"/>
      <c r="O13" s="219"/>
      <c r="P13" s="219"/>
      <c r="Q13" s="219"/>
      <c r="R13" s="220"/>
      <c r="S13" s="220"/>
      <c r="T13" s="220"/>
      <c r="U13" s="220"/>
      <c r="V13" s="220"/>
      <c r="W13" s="220"/>
      <c r="X13" s="220"/>
      <c r="Y13" s="220"/>
      <c r="Z13" s="210"/>
      <c r="AA13" s="210"/>
      <c r="AB13" s="210"/>
      <c r="AC13" s="210"/>
      <c r="AD13" s="210"/>
      <c r="AE13" s="210"/>
      <c r="AF13" s="210"/>
      <c r="AG13" s="210" t="s">
        <v>178</v>
      </c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44" t="str">
        <f>C13</f>
        <v>s vybouráním lože, s přemístěním hmot na skládku na vzdálenost do 3 m nebo naložením na dopravní prostředek</v>
      </c>
      <c r="BB13" s="210"/>
      <c r="BC13" s="210"/>
      <c r="BD13" s="210"/>
      <c r="BE13" s="210"/>
      <c r="BF13" s="210"/>
      <c r="BG13" s="210"/>
      <c r="BH13" s="210"/>
    </row>
    <row r="14" spans="1:60" outlineLevel="1" x14ac:dyDescent="0.2">
      <c r="A14" s="229">
        <v>4</v>
      </c>
      <c r="B14" s="230" t="s">
        <v>190</v>
      </c>
      <c r="C14" s="246" t="s">
        <v>191</v>
      </c>
      <c r="D14" s="231" t="s">
        <v>192</v>
      </c>
      <c r="E14" s="232">
        <v>43.973999999999997</v>
      </c>
      <c r="F14" s="233"/>
      <c r="G14" s="234">
        <f>ROUND(E14*F14,2)</f>
        <v>0</v>
      </c>
      <c r="H14" s="233"/>
      <c r="I14" s="234">
        <f>ROUND(E14*H14,2)</f>
        <v>0</v>
      </c>
      <c r="J14" s="233"/>
      <c r="K14" s="234">
        <f>ROUND(E14*J14,2)</f>
        <v>0</v>
      </c>
      <c r="L14" s="234">
        <v>21</v>
      </c>
      <c r="M14" s="234">
        <f>G14*(1+L14/100)</f>
        <v>0</v>
      </c>
      <c r="N14" s="232">
        <v>0</v>
      </c>
      <c r="O14" s="232">
        <f>ROUND(E14*N14,2)</f>
        <v>0</v>
      </c>
      <c r="P14" s="232">
        <v>0</v>
      </c>
      <c r="Q14" s="232">
        <f>ROUND(E14*P14,2)</f>
        <v>0</v>
      </c>
      <c r="R14" s="234" t="s">
        <v>171</v>
      </c>
      <c r="S14" s="234" t="s">
        <v>172</v>
      </c>
      <c r="T14" s="235" t="s">
        <v>173</v>
      </c>
      <c r="U14" s="220">
        <v>9.9000000000000005E-2</v>
      </c>
      <c r="V14" s="220">
        <f>ROUND(E14*U14,2)</f>
        <v>4.3499999999999996</v>
      </c>
      <c r="W14" s="220"/>
      <c r="X14" s="220" t="s">
        <v>193</v>
      </c>
      <c r="Y14" s="220" t="s">
        <v>175</v>
      </c>
      <c r="Z14" s="210"/>
      <c r="AA14" s="210"/>
      <c r="AB14" s="210"/>
      <c r="AC14" s="210"/>
      <c r="AD14" s="210"/>
      <c r="AE14" s="210"/>
      <c r="AF14" s="210"/>
      <c r="AG14" s="210" t="s">
        <v>194</v>
      </c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2" x14ac:dyDescent="0.2">
      <c r="A15" s="217"/>
      <c r="B15" s="218"/>
      <c r="C15" s="247" t="s">
        <v>195</v>
      </c>
      <c r="D15" s="236"/>
      <c r="E15" s="236"/>
      <c r="F15" s="236"/>
      <c r="G15" s="236"/>
      <c r="H15" s="220"/>
      <c r="I15" s="220"/>
      <c r="J15" s="220"/>
      <c r="K15" s="220"/>
      <c r="L15" s="220"/>
      <c r="M15" s="220"/>
      <c r="N15" s="219"/>
      <c r="O15" s="219"/>
      <c r="P15" s="219"/>
      <c r="Q15" s="219"/>
      <c r="R15" s="220"/>
      <c r="S15" s="220"/>
      <c r="T15" s="220"/>
      <c r="U15" s="220"/>
      <c r="V15" s="220"/>
      <c r="W15" s="220"/>
      <c r="X15" s="220"/>
      <c r="Y15" s="220"/>
      <c r="Z15" s="210"/>
      <c r="AA15" s="210"/>
      <c r="AB15" s="210"/>
      <c r="AC15" s="210"/>
      <c r="AD15" s="210"/>
      <c r="AE15" s="210"/>
      <c r="AF15" s="210"/>
      <c r="AG15" s="210" t="s">
        <v>178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ht="22.5" outlineLevel="1" x14ac:dyDescent="0.2">
      <c r="A16" s="237">
        <v>5</v>
      </c>
      <c r="B16" s="238" t="s">
        <v>196</v>
      </c>
      <c r="C16" s="248" t="s">
        <v>197</v>
      </c>
      <c r="D16" s="239" t="s">
        <v>192</v>
      </c>
      <c r="E16" s="240">
        <v>43.973999999999997</v>
      </c>
      <c r="F16" s="241"/>
      <c r="G16" s="242">
        <f>ROUND(E16*F16,2)</f>
        <v>0</v>
      </c>
      <c r="H16" s="241"/>
      <c r="I16" s="242">
        <f>ROUND(E16*H16,2)</f>
        <v>0</v>
      </c>
      <c r="J16" s="241"/>
      <c r="K16" s="242">
        <f>ROUND(E16*J16,2)</f>
        <v>0</v>
      </c>
      <c r="L16" s="242">
        <v>21</v>
      </c>
      <c r="M16" s="242">
        <f>G16*(1+L16/100)</f>
        <v>0</v>
      </c>
      <c r="N16" s="240">
        <v>0</v>
      </c>
      <c r="O16" s="240">
        <f>ROUND(E16*N16,2)</f>
        <v>0</v>
      </c>
      <c r="P16" s="240">
        <v>0</v>
      </c>
      <c r="Q16" s="240">
        <f>ROUND(E16*P16,2)</f>
        <v>0</v>
      </c>
      <c r="R16" s="242" t="s">
        <v>171</v>
      </c>
      <c r="S16" s="242" t="s">
        <v>172</v>
      </c>
      <c r="T16" s="243" t="s">
        <v>173</v>
      </c>
      <c r="U16" s="220">
        <v>0.01</v>
      </c>
      <c r="V16" s="220">
        <f>ROUND(E16*U16,2)</f>
        <v>0.44</v>
      </c>
      <c r="W16" s="220"/>
      <c r="X16" s="220" t="s">
        <v>193</v>
      </c>
      <c r="Y16" s="220" t="s">
        <v>175</v>
      </c>
      <c r="Z16" s="210"/>
      <c r="AA16" s="210"/>
      <c r="AB16" s="210"/>
      <c r="AC16" s="210"/>
      <c r="AD16" s="210"/>
      <c r="AE16" s="210"/>
      <c r="AF16" s="210"/>
      <c r="AG16" s="210" t="s">
        <v>194</v>
      </c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ht="22.5" outlineLevel="1" x14ac:dyDescent="0.2">
      <c r="A17" s="237">
        <v>6</v>
      </c>
      <c r="B17" s="238" t="s">
        <v>198</v>
      </c>
      <c r="C17" s="248" t="s">
        <v>199</v>
      </c>
      <c r="D17" s="239" t="s">
        <v>192</v>
      </c>
      <c r="E17" s="240">
        <v>835.50599999999997</v>
      </c>
      <c r="F17" s="241"/>
      <c r="G17" s="242">
        <f>ROUND(E17*F17,2)</f>
        <v>0</v>
      </c>
      <c r="H17" s="241"/>
      <c r="I17" s="242">
        <f>ROUND(E17*H17,2)</f>
        <v>0</v>
      </c>
      <c r="J17" s="241"/>
      <c r="K17" s="242">
        <f>ROUND(E17*J17,2)</f>
        <v>0</v>
      </c>
      <c r="L17" s="242">
        <v>21</v>
      </c>
      <c r="M17" s="242">
        <f>G17*(1+L17/100)</f>
        <v>0</v>
      </c>
      <c r="N17" s="240">
        <v>0</v>
      </c>
      <c r="O17" s="240">
        <f>ROUND(E17*N17,2)</f>
        <v>0</v>
      </c>
      <c r="P17" s="240">
        <v>0</v>
      </c>
      <c r="Q17" s="240">
        <f>ROUND(E17*P17,2)</f>
        <v>0</v>
      </c>
      <c r="R17" s="242" t="s">
        <v>171</v>
      </c>
      <c r="S17" s="242" t="s">
        <v>172</v>
      </c>
      <c r="T17" s="243" t="s">
        <v>173</v>
      </c>
      <c r="U17" s="220">
        <v>0</v>
      </c>
      <c r="V17" s="220">
        <f>ROUND(E17*U17,2)</f>
        <v>0</v>
      </c>
      <c r="W17" s="220"/>
      <c r="X17" s="220" t="s">
        <v>193</v>
      </c>
      <c r="Y17" s="220" t="s">
        <v>175</v>
      </c>
      <c r="Z17" s="210"/>
      <c r="AA17" s="210"/>
      <c r="AB17" s="210"/>
      <c r="AC17" s="210"/>
      <c r="AD17" s="210"/>
      <c r="AE17" s="210"/>
      <c r="AF17" s="210"/>
      <c r="AG17" s="210" t="s">
        <v>194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outlineLevel="1" x14ac:dyDescent="0.2">
      <c r="A18" s="237">
        <v>7</v>
      </c>
      <c r="B18" s="238" t="s">
        <v>200</v>
      </c>
      <c r="C18" s="248" t="s">
        <v>201</v>
      </c>
      <c r="D18" s="239" t="s">
        <v>192</v>
      </c>
      <c r="E18" s="240">
        <v>40.194000000000003</v>
      </c>
      <c r="F18" s="241"/>
      <c r="G18" s="242">
        <f>ROUND(E18*F18,2)</f>
        <v>0</v>
      </c>
      <c r="H18" s="241"/>
      <c r="I18" s="242">
        <f>ROUND(E18*H18,2)</f>
        <v>0</v>
      </c>
      <c r="J18" s="241"/>
      <c r="K18" s="242">
        <f>ROUND(E18*J18,2)</f>
        <v>0</v>
      </c>
      <c r="L18" s="242">
        <v>21</v>
      </c>
      <c r="M18" s="242">
        <f>G18*(1+L18/100)</f>
        <v>0</v>
      </c>
      <c r="N18" s="240">
        <v>0</v>
      </c>
      <c r="O18" s="240">
        <f>ROUND(E18*N18,2)</f>
        <v>0</v>
      </c>
      <c r="P18" s="240">
        <v>0</v>
      </c>
      <c r="Q18" s="240">
        <f>ROUND(E18*P18,2)</f>
        <v>0</v>
      </c>
      <c r="R18" s="242"/>
      <c r="S18" s="242" t="s">
        <v>202</v>
      </c>
      <c r="T18" s="243" t="s">
        <v>203</v>
      </c>
      <c r="U18" s="220">
        <v>0</v>
      </c>
      <c r="V18" s="220">
        <f>ROUND(E18*U18,2)</f>
        <v>0</v>
      </c>
      <c r="W18" s="220"/>
      <c r="X18" s="220" t="s">
        <v>174</v>
      </c>
      <c r="Y18" s="220" t="s">
        <v>175</v>
      </c>
      <c r="Z18" s="210"/>
      <c r="AA18" s="210"/>
      <c r="AB18" s="210"/>
      <c r="AC18" s="210"/>
      <c r="AD18" s="210"/>
      <c r="AE18" s="210"/>
      <c r="AF18" s="210"/>
      <c r="AG18" s="210" t="s">
        <v>176</v>
      </c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1" x14ac:dyDescent="0.2">
      <c r="A19" s="237">
        <v>8</v>
      </c>
      <c r="B19" s="238" t="s">
        <v>204</v>
      </c>
      <c r="C19" s="248" t="s">
        <v>205</v>
      </c>
      <c r="D19" s="239" t="s">
        <v>192</v>
      </c>
      <c r="E19" s="240">
        <v>3.78</v>
      </c>
      <c r="F19" s="241"/>
      <c r="G19" s="242">
        <f>ROUND(E19*F19,2)</f>
        <v>0</v>
      </c>
      <c r="H19" s="241"/>
      <c r="I19" s="242">
        <f>ROUND(E19*H19,2)</f>
        <v>0</v>
      </c>
      <c r="J19" s="241"/>
      <c r="K19" s="242">
        <f>ROUND(E19*J19,2)</f>
        <v>0</v>
      </c>
      <c r="L19" s="242">
        <v>21</v>
      </c>
      <c r="M19" s="242">
        <f>G19*(1+L19/100)</f>
        <v>0</v>
      </c>
      <c r="N19" s="240">
        <v>0</v>
      </c>
      <c r="O19" s="240">
        <f>ROUND(E19*N19,2)</f>
        <v>0</v>
      </c>
      <c r="P19" s="240">
        <v>0</v>
      </c>
      <c r="Q19" s="240">
        <f>ROUND(E19*P19,2)</f>
        <v>0</v>
      </c>
      <c r="R19" s="242"/>
      <c r="S19" s="242" t="s">
        <v>202</v>
      </c>
      <c r="T19" s="243" t="s">
        <v>203</v>
      </c>
      <c r="U19" s="220">
        <v>0</v>
      </c>
      <c r="V19" s="220">
        <f>ROUND(E19*U19,2)</f>
        <v>0</v>
      </c>
      <c r="W19" s="220"/>
      <c r="X19" s="220" t="s">
        <v>174</v>
      </c>
      <c r="Y19" s="220" t="s">
        <v>175</v>
      </c>
      <c r="Z19" s="210"/>
      <c r="AA19" s="210"/>
      <c r="AB19" s="210"/>
      <c r="AC19" s="210"/>
      <c r="AD19" s="210"/>
      <c r="AE19" s="210"/>
      <c r="AF19" s="210"/>
      <c r="AG19" s="210" t="s">
        <v>176</v>
      </c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outlineLevel="1" x14ac:dyDescent="0.2">
      <c r="A20" s="229">
        <v>9</v>
      </c>
      <c r="B20" s="230" t="s">
        <v>219</v>
      </c>
      <c r="C20" s="246" t="s">
        <v>220</v>
      </c>
      <c r="D20" s="231" t="s">
        <v>211</v>
      </c>
      <c r="E20" s="232">
        <v>27</v>
      </c>
      <c r="F20" s="233"/>
      <c r="G20" s="234">
        <f>ROUND(E20*F20,2)</f>
        <v>0</v>
      </c>
      <c r="H20" s="233"/>
      <c r="I20" s="234">
        <f>ROUND(E20*H20,2)</f>
        <v>0</v>
      </c>
      <c r="J20" s="233"/>
      <c r="K20" s="234">
        <f>ROUND(E20*J20,2)</f>
        <v>0</v>
      </c>
      <c r="L20" s="234">
        <v>21</v>
      </c>
      <c r="M20" s="234">
        <f>G20*(1+L20/100)</f>
        <v>0</v>
      </c>
      <c r="N20" s="232">
        <v>0</v>
      </c>
      <c r="O20" s="232">
        <f>ROUND(E20*N20,2)</f>
        <v>0</v>
      </c>
      <c r="P20" s="232">
        <v>0</v>
      </c>
      <c r="Q20" s="232">
        <f>ROUND(E20*P20,2)</f>
        <v>0</v>
      </c>
      <c r="R20" s="234" t="s">
        <v>212</v>
      </c>
      <c r="S20" s="234" t="s">
        <v>172</v>
      </c>
      <c r="T20" s="235" t="s">
        <v>173</v>
      </c>
      <c r="U20" s="220">
        <v>0.36799999999999999</v>
      </c>
      <c r="V20" s="220">
        <f>ROUND(E20*U20,2)</f>
        <v>9.94</v>
      </c>
      <c r="W20" s="220"/>
      <c r="X20" s="220" t="s">
        <v>174</v>
      </c>
      <c r="Y20" s="220" t="s">
        <v>175</v>
      </c>
      <c r="Z20" s="210"/>
      <c r="AA20" s="210"/>
      <c r="AB20" s="210"/>
      <c r="AC20" s="210"/>
      <c r="AD20" s="210"/>
      <c r="AE20" s="210"/>
      <c r="AF20" s="210"/>
      <c r="AG20" s="210" t="s">
        <v>176</v>
      </c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outlineLevel="2" x14ac:dyDescent="0.2">
      <c r="A21" s="217"/>
      <c r="B21" s="218"/>
      <c r="C21" s="247" t="s">
        <v>216</v>
      </c>
      <c r="D21" s="236"/>
      <c r="E21" s="236"/>
      <c r="F21" s="236"/>
      <c r="G21" s="236"/>
      <c r="H21" s="220"/>
      <c r="I21" s="220"/>
      <c r="J21" s="220"/>
      <c r="K21" s="220"/>
      <c r="L21" s="220"/>
      <c r="M21" s="220"/>
      <c r="N21" s="219"/>
      <c r="O21" s="219"/>
      <c r="P21" s="219"/>
      <c r="Q21" s="219"/>
      <c r="R21" s="220"/>
      <c r="S21" s="220"/>
      <c r="T21" s="220"/>
      <c r="U21" s="220"/>
      <c r="V21" s="220"/>
      <c r="W21" s="220"/>
      <c r="X21" s="220"/>
      <c r="Y21" s="220"/>
      <c r="Z21" s="210"/>
      <c r="AA21" s="210"/>
      <c r="AB21" s="210"/>
      <c r="AC21" s="210"/>
      <c r="AD21" s="210"/>
      <c r="AE21" s="210"/>
      <c r="AF21" s="210"/>
      <c r="AG21" s="210" t="s">
        <v>178</v>
      </c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ht="22.5" outlineLevel="1" x14ac:dyDescent="0.2">
      <c r="A22" s="229">
        <v>10</v>
      </c>
      <c r="B22" s="230" t="s">
        <v>221</v>
      </c>
      <c r="C22" s="246" t="s">
        <v>222</v>
      </c>
      <c r="D22" s="231" t="s">
        <v>211</v>
      </c>
      <c r="E22" s="232">
        <v>13.5</v>
      </c>
      <c r="F22" s="233"/>
      <c r="G22" s="234">
        <f>ROUND(E22*F22,2)</f>
        <v>0</v>
      </c>
      <c r="H22" s="233"/>
      <c r="I22" s="234">
        <f>ROUND(E22*H22,2)</f>
        <v>0</v>
      </c>
      <c r="J22" s="233"/>
      <c r="K22" s="234">
        <f>ROUND(E22*J22,2)</f>
        <v>0</v>
      </c>
      <c r="L22" s="234">
        <v>21</v>
      </c>
      <c r="M22" s="234">
        <f>G22*(1+L22/100)</f>
        <v>0</v>
      </c>
      <c r="N22" s="232">
        <v>0</v>
      </c>
      <c r="O22" s="232">
        <f>ROUND(E22*N22,2)</f>
        <v>0</v>
      </c>
      <c r="P22" s="232">
        <v>0</v>
      </c>
      <c r="Q22" s="232">
        <f>ROUND(E22*P22,2)</f>
        <v>0</v>
      </c>
      <c r="R22" s="234" t="s">
        <v>212</v>
      </c>
      <c r="S22" s="234" t="s">
        <v>172</v>
      </c>
      <c r="T22" s="235" t="s">
        <v>173</v>
      </c>
      <c r="U22" s="220">
        <v>5.8000000000000003E-2</v>
      </c>
      <c r="V22" s="220">
        <f>ROUND(E22*U22,2)</f>
        <v>0.78</v>
      </c>
      <c r="W22" s="220"/>
      <c r="X22" s="220" t="s">
        <v>174</v>
      </c>
      <c r="Y22" s="220" t="s">
        <v>175</v>
      </c>
      <c r="Z22" s="210"/>
      <c r="AA22" s="210"/>
      <c r="AB22" s="210"/>
      <c r="AC22" s="210"/>
      <c r="AD22" s="210"/>
      <c r="AE22" s="210"/>
      <c r="AF22" s="210"/>
      <c r="AG22" s="210" t="s">
        <v>176</v>
      </c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2" x14ac:dyDescent="0.2">
      <c r="A23" s="217"/>
      <c r="B23" s="218"/>
      <c r="C23" s="247" t="s">
        <v>216</v>
      </c>
      <c r="D23" s="236"/>
      <c r="E23" s="236"/>
      <c r="F23" s="236"/>
      <c r="G23" s="236"/>
      <c r="H23" s="220"/>
      <c r="I23" s="220"/>
      <c r="J23" s="220"/>
      <c r="K23" s="220"/>
      <c r="L23" s="220"/>
      <c r="M23" s="220"/>
      <c r="N23" s="219"/>
      <c r="O23" s="219"/>
      <c r="P23" s="219"/>
      <c r="Q23" s="219"/>
      <c r="R23" s="220"/>
      <c r="S23" s="220"/>
      <c r="T23" s="220"/>
      <c r="U23" s="220"/>
      <c r="V23" s="220"/>
      <c r="W23" s="220"/>
      <c r="X23" s="220"/>
      <c r="Y23" s="220"/>
      <c r="Z23" s="210"/>
      <c r="AA23" s="210"/>
      <c r="AB23" s="210"/>
      <c r="AC23" s="210"/>
      <c r="AD23" s="210"/>
      <c r="AE23" s="210"/>
      <c r="AF23" s="210"/>
      <c r="AG23" s="210" t="s">
        <v>178</v>
      </c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1" x14ac:dyDescent="0.2">
      <c r="A24" s="229">
        <v>11</v>
      </c>
      <c r="B24" s="230" t="s">
        <v>214</v>
      </c>
      <c r="C24" s="246" t="s">
        <v>215</v>
      </c>
      <c r="D24" s="231" t="s">
        <v>211</v>
      </c>
      <c r="E24" s="232">
        <v>105.125</v>
      </c>
      <c r="F24" s="233"/>
      <c r="G24" s="234">
        <f>ROUND(E24*F24,2)</f>
        <v>0</v>
      </c>
      <c r="H24" s="233"/>
      <c r="I24" s="234">
        <f>ROUND(E24*H24,2)</f>
        <v>0</v>
      </c>
      <c r="J24" s="233"/>
      <c r="K24" s="234">
        <f>ROUND(E24*J24,2)</f>
        <v>0</v>
      </c>
      <c r="L24" s="234">
        <v>21</v>
      </c>
      <c r="M24" s="234">
        <f>G24*(1+L24/100)</f>
        <v>0</v>
      </c>
      <c r="N24" s="232">
        <v>0</v>
      </c>
      <c r="O24" s="232">
        <f>ROUND(E24*N24,2)</f>
        <v>0</v>
      </c>
      <c r="P24" s="232">
        <v>0</v>
      </c>
      <c r="Q24" s="232">
        <f>ROUND(E24*P24,2)</f>
        <v>0</v>
      </c>
      <c r="R24" s="234" t="s">
        <v>212</v>
      </c>
      <c r="S24" s="234" t="s">
        <v>172</v>
      </c>
      <c r="T24" s="235" t="s">
        <v>173</v>
      </c>
      <c r="U24" s="220">
        <v>0.29399999999999998</v>
      </c>
      <c r="V24" s="220">
        <f>ROUND(E24*U24,2)</f>
        <v>30.91</v>
      </c>
      <c r="W24" s="220"/>
      <c r="X24" s="220" t="s">
        <v>174</v>
      </c>
      <c r="Y24" s="220" t="s">
        <v>175</v>
      </c>
      <c r="Z24" s="210"/>
      <c r="AA24" s="210"/>
      <c r="AB24" s="210"/>
      <c r="AC24" s="210"/>
      <c r="AD24" s="210"/>
      <c r="AE24" s="210"/>
      <c r="AF24" s="210"/>
      <c r="AG24" s="210" t="s">
        <v>176</v>
      </c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outlineLevel="2" x14ac:dyDescent="0.2">
      <c r="A25" s="217"/>
      <c r="B25" s="218"/>
      <c r="C25" s="247" t="s">
        <v>216</v>
      </c>
      <c r="D25" s="236"/>
      <c r="E25" s="236"/>
      <c r="F25" s="236"/>
      <c r="G25" s="236"/>
      <c r="H25" s="220"/>
      <c r="I25" s="220"/>
      <c r="J25" s="220"/>
      <c r="K25" s="220"/>
      <c r="L25" s="220"/>
      <c r="M25" s="220"/>
      <c r="N25" s="219"/>
      <c r="O25" s="219"/>
      <c r="P25" s="219"/>
      <c r="Q25" s="219"/>
      <c r="R25" s="220"/>
      <c r="S25" s="220"/>
      <c r="T25" s="220"/>
      <c r="U25" s="220"/>
      <c r="V25" s="220"/>
      <c r="W25" s="220"/>
      <c r="X25" s="220"/>
      <c r="Y25" s="220"/>
      <c r="Z25" s="210"/>
      <c r="AA25" s="210"/>
      <c r="AB25" s="210"/>
      <c r="AC25" s="210"/>
      <c r="AD25" s="210"/>
      <c r="AE25" s="210"/>
      <c r="AF25" s="210"/>
      <c r="AG25" s="210" t="s">
        <v>178</v>
      </c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ht="22.5" outlineLevel="1" x14ac:dyDescent="0.2">
      <c r="A26" s="229">
        <v>12</v>
      </c>
      <c r="B26" s="230" t="s">
        <v>217</v>
      </c>
      <c r="C26" s="246" t="s">
        <v>218</v>
      </c>
      <c r="D26" s="231" t="s">
        <v>211</v>
      </c>
      <c r="E26" s="232">
        <v>31.537500000000001</v>
      </c>
      <c r="F26" s="233"/>
      <c r="G26" s="234">
        <f>ROUND(E26*F26,2)</f>
        <v>0</v>
      </c>
      <c r="H26" s="233"/>
      <c r="I26" s="234">
        <f>ROUND(E26*H26,2)</f>
        <v>0</v>
      </c>
      <c r="J26" s="233"/>
      <c r="K26" s="234">
        <f>ROUND(E26*J26,2)</f>
        <v>0</v>
      </c>
      <c r="L26" s="234">
        <v>21</v>
      </c>
      <c r="M26" s="234">
        <f>G26*(1+L26/100)</f>
        <v>0</v>
      </c>
      <c r="N26" s="232">
        <v>0</v>
      </c>
      <c r="O26" s="232">
        <f>ROUND(E26*N26,2)</f>
        <v>0</v>
      </c>
      <c r="P26" s="232">
        <v>0</v>
      </c>
      <c r="Q26" s="232">
        <f>ROUND(E26*P26,2)</f>
        <v>0</v>
      </c>
      <c r="R26" s="234" t="s">
        <v>212</v>
      </c>
      <c r="S26" s="234" t="s">
        <v>172</v>
      </c>
      <c r="T26" s="235" t="s">
        <v>173</v>
      </c>
      <c r="U26" s="220">
        <v>8.1000000000000003E-2</v>
      </c>
      <c r="V26" s="220">
        <f>ROUND(E26*U26,2)</f>
        <v>2.5499999999999998</v>
      </c>
      <c r="W26" s="220"/>
      <c r="X26" s="220" t="s">
        <v>174</v>
      </c>
      <c r="Y26" s="220" t="s">
        <v>175</v>
      </c>
      <c r="Z26" s="210"/>
      <c r="AA26" s="210"/>
      <c r="AB26" s="210"/>
      <c r="AC26" s="210"/>
      <c r="AD26" s="210"/>
      <c r="AE26" s="210"/>
      <c r="AF26" s="210"/>
      <c r="AG26" s="210" t="s">
        <v>176</v>
      </c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2" x14ac:dyDescent="0.2">
      <c r="A27" s="217"/>
      <c r="B27" s="218"/>
      <c r="C27" s="247" t="s">
        <v>216</v>
      </c>
      <c r="D27" s="236"/>
      <c r="E27" s="236"/>
      <c r="F27" s="236"/>
      <c r="G27" s="236"/>
      <c r="H27" s="220"/>
      <c r="I27" s="220"/>
      <c r="J27" s="220"/>
      <c r="K27" s="220"/>
      <c r="L27" s="220"/>
      <c r="M27" s="220"/>
      <c r="N27" s="219"/>
      <c r="O27" s="219"/>
      <c r="P27" s="219"/>
      <c r="Q27" s="219"/>
      <c r="R27" s="220"/>
      <c r="S27" s="220"/>
      <c r="T27" s="220"/>
      <c r="U27" s="220"/>
      <c r="V27" s="220"/>
      <c r="W27" s="220"/>
      <c r="X27" s="220"/>
      <c r="Y27" s="220"/>
      <c r="Z27" s="210"/>
      <c r="AA27" s="210"/>
      <c r="AB27" s="210"/>
      <c r="AC27" s="210"/>
      <c r="AD27" s="210"/>
      <c r="AE27" s="210"/>
      <c r="AF27" s="210"/>
      <c r="AG27" s="210" t="s">
        <v>178</v>
      </c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1" x14ac:dyDescent="0.2">
      <c r="A28" s="229">
        <v>13</v>
      </c>
      <c r="B28" s="230" t="s">
        <v>231</v>
      </c>
      <c r="C28" s="246" t="s">
        <v>232</v>
      </c>
      <c r="D28" s="231" t="s">
        <v>211</v>
      </c>
      <c r="E28" s="232">
        <v>132.125</v>
      </c>
      <c r="F28" s="233"/>
      <c r="G28" s="234">
        <f>ROUND(E28*F28,2)</f>
        <v>0</v>
      </c>
      <c r="H28" s="233"/>
      <c r="I28" s="234">
        <f>ROUND(E28*H28,2)</f>
        <v>0</v>
      </c>
      <c r="J28" s="233"/>
      <c r="K28" s="234">
        <f>ROUND(E28*J28,2)</f>
        <v>0</v>
      </c>
      <c r="L28" s="234">
        <v>21</v>
      </c>
      <c r="M28" s="234">
        <f>G28*(1+L28/100)</f>
        <v>0</v>
      </c>
      <c r="N28" s="232">
        <v>0</v>
      </c>
      <c r="O28" s="232">
        <f>ROUND(E28*N28,2)</f>
        <v>0</v>
      </c>
      <c r="P28" s="232">
        <v>0</v>
      </c>
      <c r="Q28" s="232">
        <f>ROUND(E28*P28,2)</f>
        <v>0</v>
      </c>
      <c r="R28" s="234" t="s">
        <v>212</v>
      </c>
      <c r="S28" s="234" t="s">
        <v>172</v>
      </c>
      <c r="T28" s="235" t="s">
        <v>173</v>
      </c>
      <c r="U28" s="220">
        <v>1.0999999999999999E-2</v>
      </c>
      <c r="V28" s="220">
        <f>ROUND(E28*U28,2)</f>
        <v>1.45</v>
      </c>
      <c r="W28" s="220"/>
      <c r="X28" s="220" t="s">
        <v>174</v>
      </c>
      <c r="Y28" s="220" t="s">
        <v>175</v>
      </c>
      <c r="Z28" s="210"/>
      <c r="AA28" s="210"/>
      <c r="AB28" s="210"/>
      <c r="AC28" s="210"/>
      <c r="AD28" s="210"/>
      <c r="AE28" s="210"/>
      <c r="AF28" s="210"/>
      <c r="AG28" s="210" t="s">
        <v>176</v>
      </c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outlineLevel="2" x14ac:dyDescent="0.2">
      <c r="A29" s="217"/>
      <c r="B29" s="218"/>
      <c r="C29" s="247" t="s">
        <v>233</v>
      </c>
      <c r="D29" s="236"/>
      <c r="E29" s="236"/>
      <c r="F29" s="236"/>
      <c r="G29" s="236"/>
      <c r="H29" s="220"/>
      <c r="I29" s="220"/>
      <c r="J29" s="220"/>
      <c r="K29" s="220"/>
      <c r="L29" s="220"/>
      <c r="M29" s="220"/>
      <c r="N29" s="219"/>
      <c r="O29" s="219"/>
      <c r="P29" s="219"/>
      <c r="Q29" s="219"/>
      <c r="R29" s="220"/>
      <c r="S29" s="220"/>
      <c r="T29" s="220"/>
      <c r="U29" s="220"/>
      <c r="V29" s="220"/>
      <c r="W29" s="220"/>
      <c r="X29" s="220"/>
      <c r="Y29" s="220"/>
      <c r="Z29" s="210"/>
      <c r="AA29" s="210"/>
      <c r="AB29" s="210"/>
      <c r="AC29" s="210"/>
      <c r="AD29" s="210"/>
      <c r="AE29" s="210"/>
      <c r="AF29" s="210"/>
      <c r="AG29" s="210" t="s">
        <v>178</v>
      </c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ht="22.5" outlineLevel="1" x14ac:dyDescent="0.2">
      <c r="A30" s="237">
        <v>14</v>
      </c>
      <c r="B30" s="238" t="s">
        <v>234</v>
      </c>
      <c r="C30" s="248" t="s">
        <v>235</v>
      </c>
      <c r="D30" s="239" t="s">
        <v>211</v>
      </c>
      <c r="E30" s="240">
        <v>132.125</v>
      </c>
      <c r="F30" s="241"/>
      <c r="G30" s="242">
        <f>ROUND(E30*F30,2)</f>
        <v>0</v>
      </c>
      <c r="H30" s="241"/>
      <c r="I30" s="242">
        <f>ROUND(E30*H30,2)</f>
        <v>0</v>
      </c>
      <c r="J30" s="241"/>
      <c r="K30" s="242">
        <f>ROUND(E30*J30,2)</f>
        <v>0</v>
      </c>
      <c r="L30" s="242">
        <v>21</v>
      </c>
      <c r="M30" s="242">
        <f>G30*(1+L30/100)</f>
        <v>0</v>
      </c>
      <c r="N30" s="240">
        <v>0</v>
      </c>
      <c r="O30" s="240">
        <f>ROUND(E30*N30,2)</f>
        <v>0</v>
      </c>
      <c r="P30" s="240">
        <v>0</v>
      </c>
      <c r="Q30" s="240">
        <f>ROUND(E30*P30,2)</f>
        <v>0</v>
      </c>
      <c r="R30" s="242" t="s">
        <v>212</v>
      </c>
      <c r="S30" s="242" t="s">
        <v>172</v>
      </c>
      <c r="T30" s="243" t="s">
        <v>173</v>
      </c>
      <c r="U30" s="220">
        <v>8.9999999999999993E-3</v>
      </c>
      <c r="V30" s="220">
        <f>ROUND(E30*U30,2)</f>
        <v>1.19</v>
      </c>
      <c r="W30" s="220"/>
      <c r="X30" s="220" t="s">
        <v>174</v>
      </c>
      <c r="Y30" s="220" t="s">
        <v>175</v>
      </c>
      <c r="Z30" s="210"/>
      <c r="AA30" s="210"/>
      <c r="AB30" s="210"/>
      <c r="AC30" s="210"/>
      <c r="AD30" s="210"/>
      <c r="AE30" s="210"/>
      <c r="AF30" s="210"/>
      <c r="AG30" s="210" t="s">
        <v>176</v>
      </c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1" x14ac:dyDescent="0.2">
      <c r="A31" s="229">
        <v>15</v>
      </c>
      <c r="B31" s="230" t="s">
        <v>228</v>
      </c>
      <c r="C31" s="246" t="s">
        <v>229</v>
      </c>
      <c r="D31" s="231" t="s">
        <v>181</v>
      </c>
      <c r="E31" s="232">
        <v>267</v>
      </c>
      <c r="F31" s="233"/>
      <c r="G31" s="234">
        <f>ROUND(E31*F31,2)</f>
        <v>0</v>
      </c>
      <c r="H31" s="233"/>
      <c r="I31" s="234">
        <f>ROUND(E31*H31,2)</f>
        <v>0</v>
      </c>
      <c r="J31" s="233"/>
      <c r="K31" s="234">
        <f>ROUND(E31*J31,2)</f>
        <v>0</v>
      </c>
      <c r="L31" s="234">
        <v>21</v>
      </c>
      <c r="M31" s="234">
        <f>G31*(1+L31/100)</f>
        <v>0</v>
      </c>
      <c r="N31" s="232">
        <v>0</v>
      </c>
      <c r="O31" s="232">
        <f>ROUND(E31*N31,2)</f>
        <v>0</v>
      </c>
      <c r="P31" s="232">
        <v>0</v>
      </c>
      <c r="Q31" s="232">
        <f>ROUND(E31*P31,2)</f>
        <v>0</v>
      </c>
      <c r="R31" s="234" t="s">
        <v>212</v>
      </c>
      <c r="S31" s="234" t="s">
        <v>172</v>
      </c>
      <c r="T31" s="235" t="s">
        <v>173</v>
      </c>
      <c r="U31" s="220">
        <v>9.6000000000000002E-2</v>
      </c>
      <c r="V31" s="220">
        <f>ROUND(E31*U31,2)</f>
        <v>25.63</v>
      </c>
      <c r="W31" s="220"/>
      <c r="X31" s="220" t="s">
        <v>174</v>
      </c>
      <c r="Y31" s="220" t="s">
        <v>175</v>
      </c>
      <c r="Z31" s="210"/>
      <c r="AA31" s="210"/>
      <c r="AB31" s="210"/>
      <c r="AC31" s="210"/>
      <c r="AD31" s="210"/>
      <c r="AE31" s="210"/>
      <c r="AF31" s="210"/>
      <c r="AG31" s="210" t="s">
        <v>176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2" x14ac:dyDescent="0.2">
      <c r="A32" s="217"/>
      <c r="B32" s="218"/>
      <c r="C32" s="247" t="s">
        <v>230</v>
      </c>
      <c r="D32" s="236"/>
      <c r="E32" s="236"/>
      <c r="F32" s="236"/>
      <c r="G32" s="236"/>
      <c r="H32" s="220"/>
      <c r="I32" s="220"/>
      <c r="J32" s="220"/>
      <c r="K32" s="220"/>
      <c r="L32" s="220"/>
      <c r="M32" s="220"/>
      <c r="N32" s="219"/>
      <c r="O32" s="219"/>
      <c r="P32" s="219"/>
      <c r="Q32" s="219"/>
      <c r="R32" s="220"/>
      <c r="S32" s="220"/>
      <c r="T32" s="220"/>
      <c r="U32" s="220"/>
      <c r="V32" s="220"/>
      <c r="W32" s="220"/>
      <c r="X32" s="220"/>
      <c r="Y32" s="220"/>
      <c r="Z32" s="210"/>
      <c r="AA32" s="210"/>
      <c r="AB32" s="210"/>
      <c r="AC32" s="210"/>
      <c r="AD32" s="210"/>
      <c r="AE32" s="210"/>
      <c r="AF32" s="210"/>
      <c r="AG32" s="210" t="s">
        <v>178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x14ac:dyDescent="0.2">
      <c r="A33" s="222" t="s">
        <v>166</v>
      </c>
      <c r="B33" s="223" t="s">
        <v>105</v>
      </c>
      <c r="C33" s="245" t="s">
        <v>106</v>
      </c>
      <c r="D33" s="224"/>
      <c r="E33" s="225"/>
      <c r="F33" s="226"/>
      <c r="G33" s="226">
        <f>SUMIF(AG34:AG35,"&lt;&gt;NOR",G34:G35)</f>
        <v>0</v>
      </c>
      <c r="H33" s="226"/>
      <c r="I33" s="226">
        <f>SUM(I34:I35)</f>
        <v>0</v>
      </c>
      <c r="J33" s="226"/>
      <c r="K33" s="226">
        <f>SUM(K34:K35)</f>
        <v>0</v>
      </c>
      <c r="L33" s="226"/>
      <c r="M33" s="226">
        <f>SUM(M34:M35)</f>
        <v>0</v>
      </c>
      <c r="N33" s="225"/>
      <c r="O33" s="225">
        <f>SUM(O34:O35)</f>
        <v>9.9999999999999992E-2</v>
      </c>
      <c r="P33" s="225"/>
      <c r="Q33" s="225">
        <f>SUM(Q34:Q35)</f>
        <v>0</v>
      </c>
      <c r="R33" s="226"/>
      <c r="S33" s="226"/>
      <c r="T33" s="227"/>
      <c r="U33" s="221"/>
      <c r="V33" s="221">
        <f>SUM(V34:V35)</f>
        <v>11.75</v>
      </c>
      <c r="W33" s="221"/>
      <c r="X33" s="221"/>
      <c r="Y33" s="221"/>
      <c r="AG33" t="s">
        <v>167</v>
      </c>
    </row>
    <row r="34" spans="1:60" outlineLevel="1" x14ac:dyDescent="0.2">
      <c r="A34" s="237">
        <v>16</v>
      </c>
      <c r="B34" s="238" t="s">
        <v>288</v>
      </c>
      <c r="C34" s="248" t="s">
        <v>289</v>
      </c>
      <c r="D34" s="239" t="s">
        <v>181</v>
      </c>
      <c r="E34" s="240">
        <v>267</v>
      </c>
      <c r="F34" s="241"/>
      <c r="G34" s="242">
        <f>ROUND(E34*F34,2)</f>
        <v>0</v>
      </c>
      <c r="H34" s="241"/>
      <c r="I34" s="242">
        <f>ROUND(E34*H34,2)</f>
        <v>0</v>
      </c>
      <c r="J34" s="241"/>
      <c r="K34" s="242">
        <f>ROUND(E34*J34,2)</f>
        <v>0</v>
      </c>
      <c r="L34" s="242">
        <v>21</v>
      </c>
      <c r="M34" s="242">
        <f>G34*(1+L34/100)</f>
        <v>0</v>
      </c>
      <c r="N34" s="240">
        <v>3.0000000000000001E-5</v>
      </c>
      <c r="O34" s="240">
        <f>ROUND(E34*N34,2)</f>
        <v>0.01</v>
      </c>
      <c r="P34" s="240">
        <v>0</v>
      </c>
      <c r="Q34" s="240">
        <f>ROUND(E34*P34,2)</f>
        <v>0</v>
      </c>
      <c r="R34" s="242" t="s">
        <v>263</v>
      </c>
      <c r="S34" s="242" t="s">
        <v>172</v>
      </c>
      <c r="T34" s="243" t="s">
        <v>173</v>
      </c>
      <c r="U34" s="220">
        <v>4.3999999999999997E-2</v>
      </c>
      <c r="V34" s="220">
        <f>ROUND(E34*U34,2)</f>
        <v>11.75</v>
      </c>
      <c r="W34" s="220"/>
      <c r="X34" s="220" t="s">
        <v>174</v>
      </c>
      <c r="Y34" s="220" t="s">
        <v>175</v>
      </c>
      <c r="Z34" s="210"/>
      <c r="AA34" s="210"/>
      <c r="AB34" s="210"/>
      <c r="AC34" s="210"/>
      <c r="AD34" s="210"/>
      <c r="AE34" s="210"/>
      <c r="AF34" s="210"/>
      <c r="AG34" s="210" t="s">
        <v>176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ht="22.5" outlineLevel="1" x14ac:dyDescent="0.2">
      <c r="A35" s="237">
        <v>17</v>
      </c>
      <c r="B35" s="238" t="s">
        <v>273</v>
      </c>
      <c r="C35" s="248" t="s">
        <v>274</v>
      </c>
      <c r="D35" s="239" t="s">
        <v>181</v>
      </c>
      <c r="E35" s="240">
        <v>293.7</v>
      </c>
      <c r="F35" s="241"/>
      <c r="G35" s="242">
        <f>ROUND(E35*F35,2)</f>
        <v>0</v>
      </c>
      <c r="H35" s="241"/>
      <c r="I35" s="242">
        <f>ROUND(E35*H35,2)</f>
        <v>0</v>
      </c>
      <c r="J35" s="241"/>
      <c r="K35" s="242">
        <f>ROUND(E35*J35,2)</f>
        <v>0</v>
      </c>
      <c r="L35" s="242">
        <v>21</v>
      </c>
      <c r="M35" s="242">
        <f>G35*(1+L35/100)</f>
        <v>0</v>
      </c>
      <c r="N35" s="240">
        <v>2.9999999999999997E-4</v>
      </c>
      <c r="O35" s="240">
        <f>ROUND(E35*N35,2)</f>
        <v>0.09</v>
      </c>
      <c r="P35" s="240">
        <v>0</v>
      </c>
      <c r="Q35" s="240">
        <f>ROUND(E35*P35,2)</f>
        <v>0</v>
      </c>
      <c r="R35" s="242" t="s">
        <v>258</v>
      </c>
      <c r="S35" s="242" t="s">
        <v>172</v>
      </c>
      <c r="T35" s="243" t="s">
        <v>173</v>
      </c>
      <c r="U35" s="220">
        <v>0</v>
      </c>
      <c r="V35" s="220">
        <f>ROUND(E35*U35,2)</f>
        <v>0</v>
      </c>
      <c r="W35" s="220"/>
      <c r="X35" s="220" t="s">
        <v>259</v>
      </c>
      <c r="Y35" s="220" t="s">
        <v>175</v>
      </c>
      <c r="Z35" s="210"/>
      <c r="AA35" s="210"/>
      <c r="AB35" s="210"/>
      <c r="AC35" s="210"/>
      <c r="AD35" s="210"/>
      <c r="AE35" s="210"/>
      <c r="AF35" s="210"/>
      <c r="AG35" s="210" t="s">
        <v>260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x14ac:dyDescent="0.2">
      <c r="A36" s="222" t="s">
        <v>166</v>
      </c>
      <c r="B36" s="223" t="s">
        <v>111</v>
      </c>
      <c r="C36" s="245" t="s">
        <v>112</v>
      </c>
      <c r="D36" s="224"/>
      <c r="E36" s="225"/>
      <c r="F36" s="226"/>
      <c r="G36" s="226">
        <f>SUMIF(AG37:AG38,"&lt;&gt;NOR",G37:G38)</f>
        <v>0</v>
      </c>
      <c r="H36" s="226"/>
      <c r="I36" s="226">
        <f>SUM(I37:I38)</f>
        <v>0</v>
      </c>
      <c r="J36" s="226"/>
      <c r="K36" s="226">
        <f>SUM(K37:K38)</f>
        <v>0</v>
      </c>
      <c r="L36" s="226"/>
      <c r="M36" s="226">
        <f>SUM(M37:M38)</f>
        <v>0</v>
      </c>
      <c r="N36" s="225"/>
      <c r="O36" s="225">
        <f>SUM(O37:O38)</f>
        <v>318.38</v>
      </c>
      <c r="P36" s="225"/>
      <c r="Q36" s="225">
        <f>SUM(Q37:Q38)</f>
        <v>0</v>
      </c>
      <c r="R36" s="226"/>
      <c r="S36" s="226"/>
      <c r="T36" s="227"/>
      <c r="U36" s="221"/>
      <c r="V36" s="221">
        <f>SUM(V37:V38)</f>
        <v>21.54</v>
      </c>
      <c r="W36" s="221"/>
      <c r="X36" s="221"/>
      <c r="Y36" s="221"/>
      <c r="AG36" t="s">
        <v>167</v>
      </c>
    </row>
    <row r="37" spans="1:60" ht="22.5" outlineLevel="1" x14ac:dyDescent="0.2">
      <c r="A37" s="237">
        <v>18</v>
      </c>
      <c r="B37" s="238" t="s">
        <v>310</v>
      </c>
      <c r="C37" s="248" t="s">
        <v>311</v>
      </c>
      <c r="D37" s="239" t="s">
        <v>181</v>
      </c>
      <c r="E37" s="240">
        <v>534</v>
      </c>
      <c r="F37" s="241"/>
      <c r="G37" s="242">
        <f>ROUND(E37*F37,2)</f>
        <v>0</v>
      </c>
      <c r="H37" s="241"/>
      <c r="I37" s="242">
        <f>ROUND(E37*H37,2)</f>
        <v>0</v>
      </c>
      <c r="J37" s="241"/>
      <c r="K37" s="242">
        <f>ROUND(E37*J37,2)</f>
        <v>0</v>
      </c>
      <c r="L37" s="242">
        <v>21</v>
      </c>
      <c r="M37" s="242">
        <f>G37*(1+L37/100)</f>
        <v>0</v>
      </c>
      <c r="N37" s="240">
        <v>0.378</v>
      </c>
      <c r="O37" s="240">
        <f>ROUND(E37*N37,2)</f>
        <v>201.85</v>
      </c>
      <c r="P37" s="240">
        <v>0</v>
      </c>
      <c r="Q37" s="240">
        <f>ROUND(E37*P37,2)</f>
        <v>0</v>
      </c>
      <c r="R37" s="242" t="s">
        <v>171</v>
      </c>
      <c r="S37" s="242" t="s">
        <v>172</v>
      </c>
      <c r="T37" s="243" t="s">
        <v>173</v>
      </c>
      <c r="U37" s="220">
        <v>2.5999999999999999E-2</v>
      </c>
      <c r="V37" s="220">
        <f>ROUND(E37*U37,2)</f>
        <v>13.88</v>
      </c>
      <c r="W37" s="220"/>
      <c r="X37" s="220" t="s">
        <v>174</v>
      </c>
      <c r="Y37" s="220" t="s">
        <v>175</v>
      </c>
      <c r="Z37" s="210"/>
      <c r="AA37" s="210"/>
      <c r="AB37" s="210"/>
      <c r="AC37" s="210"/>
      <c r="AD37" s="210"/>
      <c r="AE37" s="210"/>
      <c r="AF37" s="210"/>
      <c r="AG37" s="210" t="s">
        <v>176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ht="22.5" outlineLevel="1" x14ac:dyDescent="0.2">
      <c r="A38" s="237">
        <v>19</v>
      </c>
      <c r="B38" s="238" t="s">
        <v>312</v>
      </c>
      <c r="C38" s="248" t="s">
        <v>313</v>
      </c>
      <c r="D38" s="239" t="s">
        <v>181</v>
      </c>
      <c r="E38" s="240">
        <v>264.25</v>
      </c>
      <c r="F38" s="241"/>
      <c r="G38" s="242">
        <f>ROUND(E38*F38,2)</f>
        <v>0</v>
      </c>
      <c r="H38" s="241"/>
      <c r="I38" s="242">
        <f>ROUND(E38*H38,2)</f>
        <v>0</v>
      </c>
      <c r="J38" s="241"/>
      <c r="K38" s="242">
        <f>ROUND(E38*J38,2)</f>
        <v>0</v>
      </c>
      <c r="L38" s="242">
        <v>21</v>
      </c>
      <c r="M38" s="242">
        <f>G38*(1+L38/100)</f>
        <v>0</v>
      </c>
      <c r="N38" s="240">
        <v>0.441</v>
      </c>
      <c r="O38" s="240">
        <f>ROUND(E38*N38,2)</f>
        <v>116.53</v>
      </c>
      <c r="P38" s="240">
        <v>0</v>
      </c>
      <c r="Q38" s="240">
        <f>ROUND(E38*P38,2)</f>
        <v>0</v>
      </c>
      <c r="R38" s="242" t="s">
        <v>171</v>
      </c>
      <c r="S38" s="242" t="s">
        <v>172</v>
      </c>
      <c r="T38" s="243" t="s">
        <v>173</v>
      </c>
      <c r="U38" s="220">
        <v>2.9000000000000001E-2</v>
      </c>
      <c r="V38" s="220">
        <f>ROUND(E38*U38,2)</f>
        <v>7.66</v>
      </c>
      <c r="W38" s="220"/>
      <c r="X38" s="220" t="s">
        <v>174</v>
      </c>
      <c r="Y38" s="220" t="s">
        <v>175</v>
      </c>
      <c r="Z38" s="210"/>
      <c r="AA38" s="210"/>
      <c r="AB38" s="210"/>
      <c r="AC38" s="210"/>
      <c r="AD38" s="210"/>
      <c r="AE38" s="210"/>
      <c r="AF38" s="210"/>
      <c r="AG38" s="210" t="s">
        <v>176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x14ac:dyDescent="0.2">
      <c r="A39" s="222" t="s">
        <v>166</v>
      </c>
      <c r="B39" s="223" t="s">
        <v>113</v>
      </c>
      <c r="C39" s="245" t="s">
        <v>114</v>
      </c>
      <c r="D39" s="224"/>
      <c r="E39" s="225"/>
      <c r="F39" s="226"/>
      <c r="G39" s="226">
        <f>SUMIF(AG40:AG44,"&lt;&gt;NOR",G40:G44)</f>
        <v>0</v>
      </c>
      <c r="H39" s="226"/>
      <c r="I39" s="226">
        <f>SUM(I40:I44)</f>
        <v>0</v>
      </c>
      <c r="J39" s="226"/>
      <c r="K39" s="226">
        <f>SUM(K40:K44)</f>
        <v>0</v>
      </c>
      <c r="L39" s="226"/>
      <c r="M39" s="226">
        <f>SUM(M40:M44)</f>
        <v>0</v>
      </c>
      <c r="N39" s="225"/>
      <c r="O39" s="225">
        <f>SUM(O40:O44)</f>
        <v>48.61</v>
      </c>
      <c r="P39" s="225"/>
      <c r="Q39" s="225">
        <f>SUM(Q40:Q44)</f>
        <v>0</v>
      </c>
      <c r="R39" s="226"/>
      <c r="S39" s="226"/>
      <c r="T39" s="227"/>
      <c r="U39" s="221"/>
      <c r="V39" s="221">
        <f>SUM(V40:V44)</f>
        <v>8.120000000000001</v>
      </c>
      <c r="W39" s="221"/>
      <c r="X39" s="221"/>
      <c r="Y39" s="221"/>
      <c r="AG39" t="s">
        <v>167</v>
      </c>
    </row>
    <row r="40" spans="1:60" outlineLevel="1" x14ac:dyDescent="0.2">
      <c r="A40" s="237">
        <v>20</v>
      </c>
      <c r="B40" s="238" t="s">
        <v>322</v>
      </c>
      <c r="C40" s="248" t="s">
        <v>323</v>
      </c>
      <c r="D40" s="239" t="s">
        <v>181</v>
      </c>
      <c r="E40" s="240">
        <v>203</v>
      </c>
      <c r="F40" s="241"/>
      <c r="G40" s="242">
        <f>ROUND(E40*F40,2)</f>
        <v>0</v>
      </c>
      <c r="H40" s="241"/>
      <c r="I40" s="242">
        <f>ROUND(E40*H40,2)</f>
        <v>0</v>
      </c>
      <c r="J40" s="241"/>
      <c r="K40" s="242">
        <f>ROUND(E40*J40,2)</f>
        <v>0</v>
      </c>
      <c r="L40" s="242">
        <v>21</v>
      </c>
      <c r="M40" s="242">
        <f>G40*(1+L40/100)</f>
        <v>0</v>
      </c>
      <c r="N40" s="240">
        <v>7.0200000000000002E-3</v>
      </c>
      <c r="O40" s="240">
        <f>ROUND(E40*N40,2)</f>
        <v>1.43</v>
      </c>
      <c r="P40" s="240">
        <v>0</v>
      </c>
      <c r="Q40" s="240">
        <f>ROUND(E40*P40,2)</f>
        <v>0</v>
      </c>
      <c r="R40" s="242" t="s">
        <v>171</v>
      </c>
      <c r="S40" s="242" t="s">
        <v>172</v>
      </c>
      <c r="T40" s="243" t="s">
        <v>173</v>
      </c>
      <c r="U40" s="220">
        <v>4.0000000000000001E-3</v>
      </c>
      <c r="V40" s="220">
        <f>ROUND(E40*U40,2)</f>
        <v>0.81</v>
      </c>
      <c r="W40" s="220"/>
      <c r="X40" s="220" t="s">
        <v>174</v>
      </c>
      <c r="Y40" s="220" t="s">
        <v>175</v>
      </c>
      <c r="Z40" s="210"/>
      <c r="AA40" s="210"/>
      <c r="AB40" s="210"/>
      <c r="AC40" s="210"/>
      <c r="AD40" s="210"/>
      <c r="AE40" s="210"/>
      <c r="AF40" s="210"/>
      <c r="AG40" s="210" t="s">
        <v>176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ht="22.5" outlineLevel="1" x14ac:dyDescent="0.2">
      <c r="A41" s="237">
        <v>21</v>
      </c>
      <c r="B41" s="238" t="s">
        <v>324</v>
      </c>
      <c r="C41" s="248" t="s">
        <v>325</v>
      </c>
      <c r="D41" s="239" t="s">
        <v>181</v>
      </c>
      <c r="E41" s="240">
        <v>203</v>
      </c>
      <c r="F41" s="241"/>
      <c r="G41" s="242">
        <f>ROUND(E41*F41,2)</f>
        <v>0</v>
      </c>
      <c r="H41" s="241"/>
      <c r="I41" s="242">
        <f>ROUND(E41*H41,2)</f>
        <v>0</v>
      </c>
      <c r="J41" s="241"/>
      <c r="K41" s="242">
        <f>ROUND(E41*J41,2)</f>
        <v>0</v>
      </c>
      <c r="L41" s="242">
        <v>21</v>
      </c>
      <c r="M41" s="242">
        <f>G41*(1+L41/100)</f>
        <v>0</v>
      </c>
      <c r="N41" s="240">
        <v>0.12817999999999999</v>
      </c>
      <c r="O41" s="240">
        <f>ROUND(E41*N41,2)</f>
        <v>26.02</v>
      </c>
      <c r="P41" s="240">
        <v>0</v>
      </c>
      <c r="Q41" s="240">
        <f>ROUND(E41*P41,2)</f>
        <v>0</v>
      </c>
      <c r="R41" s="242" t="s">
        <v>171</v>
      </c>
      <c r="S41" s="242" t="s">
        <v>172</v>
      </c>
      <c r="T41" s="243" t="s">
        <v>173</v>
      </c>
      <c r="U41" s="220">
        <v>2.1000000000000001E-2</v>
      </c>
      <c r="V41" s="220">
        <f>ROUND(E41*U41,2)</f>
        <v>4.26</v>
      </c>
      <c r="W41" s="220"/>
      <c r="X41" s="220" t="s">
        <v>174</v>
      </c>
      <c r="Y41" s="220" t="s">
        <v>175</v>
      </c>
      <c r="Z41" s="210"/>
      <c r="AA41" s="210"/>
      <c r="AB41" s="210"/>
      <c r="AC41" s="210"/>
      <c r="AD41" s="210"/>
      <c r="AE41" s="210"/>
      <c r="AF41" s="210"/>
      <c r="AG41" s="210" t="s">
        <v>176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1" x14ac:dyDescent="0.2">
      <c r="A42" s="237">
        <v>22</v>
      </c>
      <c r="B42" s="238" t="s">
        <v>326</v>
      </c>
      <c r="C42" s="248" t="s">
        <v>327</v>
      </c>
      <c r="D42" s="239" t="s">
        <v>181</v>
      </c>
      <c r="E42" s="240">
        <v>203</v>
      </c>
      <c r="F42" s="241"/>
      <c r="G42" s="242">
        <f>ROUND(E42*F42,2)</f>
        <v>0</v>
      </c>
      <c r="H42" s="241"/>
      <c r="I42" s="242">
        <f>ROUND(E42*H42,2)</f>
        <v>0</v>
      </c>
      <c r="J42" s="241"/>
      <c r="K42" s="242">
        <f>ROUND(E42*J42,2)</f>
        <v>0</v>
      </c>
      <c r="L42" s="242">
        <v>21</v>
      </c>
      <c r="M42" s="242">
        <f>G42*(1+L42/100)</f>
        <v>0</v>
      </c>
      <c r="N42" s="240">
        <v>5.1000000000000004E-4</v>
      </c>
      <c r="O42" s="240">
        <f>ROUND(E42*N42,2)</f>
        <v>0.1</v>
      </c>
      <c r="P42" s="240">
        <v>0</v>
      </c>
      <c r="Q42" s="240">
        <f>ROUND(E42*P42,2)</f>
        <v>0</v>
      </c>
      <c r="R42" s="242"/>
      <c r="S42" s="242" t="s">
        <v>202</v>
      </c>
      <c r="T42" s="243" t="s">
        <v>266</v>
      </c>
      <c r="U42" s="220">
        <v>0</v>
      </c>
      <c r="V42" s="220">
        <f>ROUND(E42*U42,2)</f>
        <v>0</v>
      </c>
      <c r="W42" s="220"/>
      <c r="X42" s="220" t="s">
        <v>174</v>
      </c>
      <c r="Y42" s="220" t="s">
        <v>175</v>
      </c>
      <c r="Z42" s="210"/>
      <c r="AA42" s="210"/>
      <c r="AB42" s="210"/>
      <c r="AC42" s="210"/>
      <c r="AD42" s="210"/>
      <c r="AE42" s="210"/>
      <c r="AF42" s="210"/>
      <c r="AG42" s="210" t="s">
        <v>176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ht="22.5" outlineLevel="1" x14ac:dyDescent="0.2">
      <c r="A43" s="237">
        <v>23</v>
      </c>
      <c r="B43" s="238" t="s">
        <v>328</v>
      </c>
      <c r="C43" s="248" t="s">
        <v>329</v>
      </c>
      <c r="D43" s="239" t="s">
        <v>181</v>
      </c>
      <c r="E43" s="240">
        <v>203</v>
      </c>
      <c r="F43" s="241"/>
      <c r="G43" s="242">
        <f>ROUND(E43*F43,2)</f>
        <v>0</v>
      </c>
      <c r="H43" s="241"/>
      <c r="I43" s="242">
        <f>ROUND(E43*H43,2)</f>
        <v>0</v>
      </c>
      <c r="J43" s="241"/>
      <c r="K43" s="242">
        <f>ROUND(E43*J43,2)</f>
        <v>0</v>
      </c>
      <c r="L43" s="242">
        <v>21</v>
      </c>
      <c r="M43" s="242">
        <f>G43*(1+L43/100)</f>
        <v>0</v>
      </c>
      <c r="N43" s="240">
        <v>0.10373</v>
      </c>
      <c r="O43" s="240">
        <f>ROUND(E43*N43,2)</f>
        <v>21.06</v>
      </c>
      <c r="P43" s="240">
        <v>0</v>
      </c>
      <c r="Q43" s="240">
        <f>ROUND(E43*P43,2)</f>
        <v>0</v>
      </c>
      <c r="R43" s="242" t="s">
        <v>171</v>
      </c>
      <c r="S43" s="242" t="s">
        <v>172</v>
      </c>
      <c r="T43" s="243" t="s">
        <v>173</v>
      </c>
      <c r="U43" s="220">
        <v>1.4999999999999999E-2</v>
      </c>
      <c r="V43" s="220">
        <f>ROUND(E43*U43,2)</f>
        <v>3.05</v>
      </c>
      <c r="W43" s="220"/>
      <c r="X43" s="220" t="s">
        <v>174</v>
      </c>
      <c r="Y43" s="220" t="s">
        <v>175</v>
      </c>
      <c r="Z43" s="210"/>
      <c r="AA43" s="210"/>
      <c r="AB43" s="210"/>
      <c r="AC43" s="210"/>
      <c r="AD43" s="210"/>
      <c r="AE43" s="210"/>
      <c r="AF43" s="210"/>
      <c r="AG43" s="210" t="s">
        <v>176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outlineLevel="1" x14ac:dyDescent="0.2">
      <c r="A44" s="237">
        <v>24</v>
      </c>
      <c r="B44" s="238" t="s">
        <v>330</v>
      </c>
      <c r="C44" s="248" t="s">
        <v>331</v>
      </c>
      <c r="D44" s="239" t="s">
        <v>170</v>
      </c>
      <c r="E44" s="240">
        <v>8</v>
      </c>
      <c r="F44" s="241"/>
      <c r="G44" s="242">
        <f>ROUND(E44*F44,2)</f>
        <v>0</v>
      </c>
      <c r="H44" s="241"/>
      <c r="I44" s="242">
        <f>ROUND(E44*H44,2)</f>
        <v>0</v>
      </c>
      <c r="J44" s="241"/>
      <c r="K44" s="242">
        <f>ROUND(E44*J44,2)</f>
        <v>0</v>
      </c>
      <c r="L44" s="242">
        <v>21</v>
      </c>
      <c r="M44" s="242">
        <f>G44*(1+L44/100)</f>
        <v>0</v>
      </c>
      <c r="N44" s="240">
        <v>0</v>
      </c>
      <c r="O44" s="240">
        <f>ROUND(E44*N44,2)</f>
        <v>0</v>
      </c>
      <c r="P44" s="240">
        <v>0</v>
      </c>
      <c r="Q44" s="240">
        <f>ROUND(E44*P44,2)</f>
        <v>0</v>
      </c>
      <c r="R44" s="242"/>
      <c r="S44" s="242" t="s">
        <v>202</v>
      </c>
      <c r="T44" s="243" t="s">
        <v>266</v>
      </c>
      <c r="U44" s="220">
        <v>0</v>
      </c>
      <c r="V44" s="220">
        <f>ROUND(E44*U44,2)</f>
        <v>0</v>
      </c>
      <c r="W44" s="220"/>
      <c r="X44" s="220" t="s">
        <v>174</v>
      </c>
      <c r="Y44" s="220" t="s">
        <v>175</v>
      </c>
      <c r="Z44" s="210"/>
      <c r="AA44" s="210"/>
      <c r="AB44" s="210"/>
      <c r="AC44" s="210"/>
      <c r="AD44" s="210"/>
      <c r="AE44" s="210"/>
      <c r="AF44" s="210"/>
      <c r="AG44" s="210" t="s">
        <v>176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x14ac:dyDescent="0.2">
      <c r="A45" s="222" t="s">
        <v>166</v>
      </c>
      <c r="B45" s="223" t="s">
        <v>121</v>
      </c>
      <c r="C45" s="245" t="s">
        <v>122</v>
      </c>
      <c r="D45" s="224"/>
      <c r="E45" s="225"/>
      <c r="F45" s="226"/>
      <c r="G45" s="226">
        <f>SUMIF(AG46:AG50,"&lt;&gt;NOR",G46:G50)</f>
        <v>0</v>
      </c>
      <c r="H45" s="226"/>
      <c r="I45" s="226">
        <f>SUM(I46:I50)</f>
        <v>0</v>
      </c>
      <c r="J45" s="226"/>
      <c r="K45" s="226">
        <f>SUM(K46:K50)</f>
        <v>0</v>
      </c>
      <c r="L45" s="226"/>
      <c r="M45" s="226">
        <f>SUM(M46:M50)</f>
        <v>0</v>
      </c>
      <c r="N45" s="225"/>
      <c r="O45" s="225">
        <f>SUM(O46:O50)</f>
        <v>15.07</v>
      </c>
      <c r="P45" s="225"/>
      <c r="Q45" s="225">
        <f>SUM(Q46:Q50)</f>
        <v>0</v>
      </c>
      <c r="R45" s="226"/>
      <c r="S45" s="226"/>
      <c r="T45" s="227"/>
      <c r="U45" s="221"/>
      <c r="V45" s="221">
        <f>SUM(V46:V50)</f>
        <v>13.91</v>
      </c>
      <c r="W45" s="221"/>
      <c r="X45" s="221"/>
      <c r="Y45" s="221"/>
      <c r="AG45" t="s">
        <v>167</v>
      </c>
    </row>
    <row r="46" spans="1:60" ht="22.5" outlineLevel="1" x14ac:dyDescent="0.2">
      <c r="A46" s="229">
        <v>25</v>
      </c>
      <c r="B46" s="230" t="s">
        <v>341</v>
      </c>
      <c r="C46" s="246" t="s">
        <v>342</v>
      </c>
      <c r="D46" s="231" t="s">
        <v>170</v>
      </c>
      <c r="E46" s="232">
        <v>40</v>
      </c>
      <c r="F46" s="233"/>
      <c r="G46" s="234">
        <f>ROUND(E46*F46,2)</f>
        <v>0</v>
      </c>
      <c r="H46" s="233"/>
      <c r="I46" s="234">
        <f>ROUND(E46*H46,2)</f>
        <v>0</v>
      </c>
      <c r="J46" s="233"/>
      <c r="K46" s="234">
        <f>ROUND(E46*J46,2)</f>
        <v>0</v>
      </c>
      <c r="L46" s="234">
        <v>21</v>
      </c>
      <c r="M46" s="234">
        <f>G46*(1+L46/100)</f>
        <v>0</v>
      </c>
      <c r="N46" s="232">
        <v>0.188</v>
      </c>
      <c r="O46" s="232">
        <f>ROUND(E46*N46,2)</f>
        <v>7.52</v>
      </c>
      <c r="P46" s="232">
        <v>0</v>
      </c>
      <c r="Q46" s="232">
        <f>ROUND(E46*P46,2)</f>
        <v>0</v>
      </c>
      <c r="R46" s="234" t="s">
        <v>171</v>
      </c>
      <c r="S46" s="234" t="s">
        <v>172</v>
      </c>
      <c r="T46" s="235" t="s">
        <v>173</v>
      </c>
      <c r="U46" s="220">
        <v>0.27200000000000002</v>
      </c>
      <c r="V46" s="220">
        <f>ROUND(E46*U46,2)</f>
        <v>10.88</v>
      </c>
      <c r="W46" s="220"/>
      <c r="X46" s="220" t="s">
        <v>174</v>
      </c>
      <c r="Y46" s="220" t="s">
        <v>175</v>
      </c>
      <c r="Z46" s="210"/>
      <c r="AA46" s="210"/>
      <c r="AB46" s="210"/>
      <c r="AC46" s="210"/>
      <c r="AD46" s="210"/>
      <c r="AE46" s="210"/>
      <c r="AF46" s="210"/>
      <c r="AG46" s="210" t="s">
        <v>176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outlineLevel="2" x14ac:dyDescent="0.2">
      <c r="A47" s="217"/>
      <c r="B47" s="218"/>
      <c r="C47" s="247" t="s">
        <v>343</v>
      </c>
      <c r="D47" s="236"/>
      <c r="E47" s="236"/>
      <c r="F47" s="236"/>
      <c r="G47" s="236"/>
      <c r="H47" s="220"/>
      <c r="I47" s="220"/>
      <c r="J47" s="220"/>
      <c r="K47" s="220"/>
      <c r="L47" s="220"/>
      <c r="M47" s="220"/>
      <c r="N47" s="219"/>
      <c r="O47" s="219"/>
      <c r="P47" s="219"/>
      <c r="Q47" s="219"/>
      <c r="R47" s="220"/>
      <c r="S47" s="220"/>
      <c r="T47" s="220"/>
      <c r="U47" s="220"/>
      <c r="V47" s="220"/>
      <c r="W47" s="220"/>
      <c r="X47" s="220"/>
      <c r="Y47" s="220"/>
      <c r="Z47" s="210"/>
      <c r="AA47" s="210"/>
      <c r="AB47" s="210"/>
      <c r="AC47" s="210"/>
      <c r="AD47" s="210"/>
      <c r="AE47" s="210"/>
      <c r="AF47" s="210"/>
      <c r="AG47" s="210" t="s">
        <v>178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outlineLevel="1" x14ac:dyDescent="0.2">
      <c r="A48" s="229">
        <v>26</v>
      </c>
      <c r="B48" s="230" t="s">
        <v>347</v>
      </c>
      <c r="C48" s="246" t="s">
        <v>348</v>
      </c>
      <c r="D48" s="231" t="s">
        <v>211</v>
      </c>
      <c r="E48" s="232">
        <v>2.1</v>
      </c>
      <c r="F48" s="233"/>
      <c r="G48" s="234">
        <f>ROUND(E48*F48,2)</f>
        <v>0</v>
      </c>
      <c r="H48" s="233"/>
      <c r="I48" s="234">
        <f>ROUND(E48*H48,2)</f>
        <v>0</v>
      </c>
      <c r="J48" s="233"/>
      <c r="K48" s="234">
        <f>ROUND(E48*J48,2)</f>
        <v>0</v>
      </c>
      <c r="L48" s="234">
        <v>21</v>
      </c>
      <c r="M48" s="234">
        <f>G48*(1+L48/100)</f>
        <v>0</v>
      </c>
      <c r="N48" s="232">
        <v>2.5249999999999999</v>
      </c>
      <c r="O48" s="232">
        <f>ROUND(E48*N48,2)</f>
        <v>5.3</v>
      </c>
      <c r="P48" s="232">
        <v>0</v>
      </c>
      <c r="Q48" s="232">
        <f>ROUND(E48*P48,2)</f>
        <v>0</v>
      </c>
      <c r="R48" s="234" t="s">
        <v>171</v>
      </c>
      <c r="S48" s="234" t="s">
        <v>172</v>
      </c>
      <c r="T48" s="235" t="s">
        <v>173</v>
      </c>
      <c r="U48" s="220">
        <v>1.4419999999999999</v>
      </c>
      <c r="V48" s="220">
        <f>ROUND(E48*U48,2)</f>
        <v>3.03</v>
      </c>
      <c r="W48" s="220"/>
      <c r="X48" s="220" t="s">
        <v>174</v>
      </c>
      <c r="Y48" s="220" t="s">
        <v>175</v>
      </c>
      <c r="Z48" s="210"/>
      <c r="AA48" s="210"/>
      <c r="AB48" s="210"/>
      <c r="AC48" s="210"/>
      <c r="AD48" s="210"/>
      <c r="AE48" s="210"/>
      <c r="AF48" s="210"/>
      <c r="AG48" s="210" t="s">
        <v>176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outlineLevel="2" x14ac:dyDescent="0.2">
      <c r="A49" s="217"/>
      <c r="B49" s="218"/>
      <c r="C49" s="247" t="s">
        <v>349</v>
      </c>
      <c r="D49" s="236"/>
      <c r="E49" s="236"/>
      <c r="F49" s="236"/>
      <c r="G49" s="236"/>
      <c r="H49" s="220"/>
      <c r="I49" s="220"/>
      <c r="J49" s="220"/>
      <c r="K49" s="220"/>
      <c r="L49" s="220"/>
      <c r="M49" s="220"/>
      <c r="N49" s="219"/>
      <c r="O49" s="219"/>
      <c r="P49" s="219"/>
      <c r="Q49" s="219"/>
      <c r="R49" s="220"/>
      <c r="S49" s="220"/>
      <c r="T49" s="220"/>
      <c r="U49" s="220"/>
      <c r="V49" s="220"/>
      <c r="W49" s="220"/>
      <c r="X49" s="220"/>
      <c r="Y49" s="220"/>
      <c r="Z49" s="210"/>
      <c r="AA49" s="210"/>
      <c r="AB49" s="210"/>
      <c r="AC49" s="210"/>
      <c r="AD49" s="210"/>
      <c r="AE49" s="210"/>
      <c r="AF49" s="210"/>
      <c r="AG49" s="210" t="s">
        <v>178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outlineLevel="1" x14ac:dyDescent="0.2">
      <c r="A50" s="237">
        <v>27</v>
      </c>
      <c r="B50" s="238" t="s">
        <v>354</v>
      </c>
      <c r="C50" s="248" t="s">
        <v>355</v>
      </c>
      <c r="D50" s="239" t="s">
        <v>208</v>
      </c>
      <c r="E50" s="240">
        <v>42</v>
      </c>
      <c r="F50" s="241"/>
      <c r="G50" s="242">
        <f>ROUND(E50*F50,2)</f>
        <v>0</v>
      </c>
      <c r="H50" s="241"/>
      <c r="I50" s="242">
        <f>ROUND(E50*H50,2)</f>
        <v>0</v>
      </c>
      <c r="J50" s="241"/>
      <c r="K50" s="242">
        <f>ROUND(E50*J50,2)</f>
        <v>0</v>
      </c>
      <c r="L50" s="242">
        <v>21</v>
      </c>
      <c r="M50" s="242">
        <f>G50*(1+L50/100)</f>
        <v>0</v>
      </c>
      <c r="N50" s="240">
        <v>5.3499999999999999E-2</v>
      </c>
      <c r="O50" s="240">
        <f>ROUND(E50*N50,2)</f>
        <v>2.25</v>
      </c>
      <c r="P50" s="240">
        <v>0</v>
      </c>
      <c r="Q50" s="240">
        <f>ROUND(E50*P50,2)</f>
        <v>0</v>
      </c>
      <c r="R50" s="242"/>
      <c r="S50" s="242" t="s">
        <v>202</v>
      </c>
      <c r="T50" s="243" t="s">
        <v>266</v>
      </c>
      <c r="U50" s="220">
        <v>0</v>
      </c>
      <c r="V50" s="220">
        <f>ROUND(E50*U50,2)</f>
        <v>0</v>
      </c>
      <c r="W50" s="220"/>
      <c r="X50" s="220" t="s">
        <v>259</v>
      </c>
      <c r="Y50" s="220" t="s">
        <v>175</v>
      </c>
      <c r="Z50" s="210"/>
      <c r="AA50" s="210"/>
      <c r="AB50" s="210"/>
      <c r="AC50" s="210"/>
      <c r="AD50" s="210"/>
      <c r="AE50" s="210"/>
      <c r="AF50" s="210"/>
      <c r="AG50" s="210" t="s">
        <v>260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</row>
    <row r="51" spans="1:60" x14ac:dyDescent="0.2">
      <c r="A51" s="222" t="s">
        <v>166</v>
      </c>
      <c r="B51" s="223" t="s">
        <v>125</v>
      </c>
      <c r="C51" s="245" t="s">
        <v>126</v>
      </c>
      <c r="D51" s="224"/>
      <c r="E51" s="225"/>
      <c r="F51" s="226"/>
      <c r="G51" s="226">
        <f>SUMIF(AG52:AG53,"&lt;&gt;NOR",G52:G53)</f>
        <v>0</v>
      </c>
      <c r="H51" s="226"/>
      <c r="I51" s="226">
        <f>SUM(I52:I53)</f>
        <v>0</v>
      </c>
      <c r="J51" s="226"/>
      <c r="K51" s="226">
        <f>SUM(K52:K53)</f>
        <v>0</v>
      </c>
      <c r="L51" s="226"/>
      <c r="M51" s="226">
        <f>SUM(M52:M53)</f>
        <v>0</v>
      </c>
      <c r="N51" s="225"/>
      <c r="O51" s="225">
        <f>SUM(O52:O53)</f>
        <v>0</v>
      </c>
      <c r="P51" s="225"/>
      <c r="Q51" s="225">
        <f>SUM(Q52:Q53)</f>
        <v>0</v>
      </c>
      <c r="R51" s="226"/>
      <c r="S51" s="226"/>
      <c r="T51" s="227"/>
      <c r="U51" s="221"/>
      <c r="V51" s="221">
        <f>SUM(V52:V53)</f>
        <v>6.11</v>
      </c>
      <c r="W51" s="221"/>
      <c r="X51" s="221"/>
      <c r="Y51" s="221"/>
      <c r="AG51" t="s">
        <v>167</v>
      </c>
    </row>
    <row r="52" spans="1:60" outlineLevel="1" x14ac:dyDescent="0.2">
      <c r="A52" s="229">
        <v>28</v>
      </c>
      <c r="B52" s="230" t="s">
        <v>467</v>
      </c>
      <c r="C52" s="246" t="s">
        <v>468</v>
      </c>
      <c r="D52" s="231" t="s">
        <v>192</v>
      </c>
      <c r="E52" s="232">
        <v>382.15818999999999</v>
      </c>
      <c r="F52" s="233"/>
      <c r="G52" s="234">
        <f>ROUND(E52*F52,2)</f>
        <v>0</v>
      </c>
      <c r="H52" s="233"/>
      <c r="I52" s="234">
        <f>ROUND(E52*H52,2)</f>
        <v>0</v>
      </c>
      <c r="J52" s="233"/>
      <c r="K52" s="234">
        <f>ROUND(E52*J52,2)</f>
        <v>0</v>
      </c>
      <c r="L52" s="234">
        <v>21</v>
      </c>
      <c r="M52" s="234">
        <f>G52*(1+L52/100)</f>
        <v>0</v>
      </c>
      <c r="N52" s="232">
        <v>0</v>
      </c>
      <c r="O52" s="232">
        <f>ROUND(E52*N52,2)</f>
        <v>0</v>
      </c>
      <c r="P52" s="232">
        <v>0</v>
      </c>
      <c r="Q52" s="232">
        <f>ROUND(E52*P52,2)</f>
        <v>0</v>
      </c>
      <c r="R52" s="234" t="s">
        <v>171</v>
      </c>
      <c r="S52" s="234" t="s">
        <v>172</v>
      </c>
      <c r="T52" s="235" t="s">
        <v>173</v>
      </c>
      <c r="U52" s="220">
        <v>1.6E-2</v>
      </c>
      <c r="V52" s="220">
        <f>ROUND(E52*U52,2)</f>
        <v>6.11</v>
      </c>
      <c r="W52" s="220"/>
      <c r="X52" s="220" t="s">
        <v>373</v>
      </c>
      <c r="Y52" s="220" t="s">
        <v>175</v>
      </c>
      <c r="Z52" s="210"/>
      <c r="AA52" s="210"/>
      <c r="AB52" s="210"/>
      <c r="AC52" s="210"/>
      <c r="AD52" s="210"/>
      <c r="AE52" s="210"/>
      <c r="AF52" s="210"/>
      <c r="AG52" s="210" t="s">
        <v>374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outlineLevel="2" x14ac:dyDescent="0.2">
      <c r="A53" s="217"/>
      <c r="B53" s="218"/>
      <c r="C53" s="247" t="s">
        <v>375</v>
      </c>
      <c r="D53" s="236"/>
      <c r="E53" s="236"/>
      <c r="F53" s="236"/>
      <c r="G53" s="236"/>
      <c r="H53" s="220"/>
      <c r="I53" s="220"/>
      <c r="J53" s="220"/>
      <c r="K53" s="220"/>
      <c r="L53" s="220"/>
      <c r="M53" s="220"/>
      <c r="N53" s="219"/>
      <c r="O53" s="219"/>
      <c r="P53" s="219"/>
      <c r="Q53" s="219"/>
      <c r="R53" s="220"/>
      <c r="S53" s="220"/>
      <c r="T53" s="220"/>
      <c r="U53" s="220"/>
      <c r="V53" s="220"/>
      <c r="W53" s="220"/>
      <c r="X53" s="220"/>
      <c r="Y53" s="220"/>
      <c r="Z53" s="210"/>
      <c r="AA53" s="210"/>
      <c r="AB53" s="210"/>
      <c r="AC53" s="210"/>
      <c r="AD53" s="210"/>
      <c r="AE53" s="210"/>
      <c r="AF53" s="210"/>
      <c r="AG53" s="210" t="s">
        <v>178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x14ac:dyDescent="0.2">
      <c r="A54" s="222" t="s">
        <v>166</v>
      </c>
      <c r="B54" s="223" t="s">
        <v>137</v>
      </c>
      <c r="C54" s="245" t="s">
        <v>27</v>
      </c>
      <c r="D54" s="224"/>
      <c r="E54" s="225"/>
      <c r="F54" s="226"/>
      <c r="G54" s="226">
        <f>SUMIF(AG55:AG56,"&lt;&gt;NOR",G55:G56)</f>
        <v>0</v>
      </c>
      <c r="H54" s="226"/>
      <c r="I54" s="226">
        <f>SUM(I55:I56)</f>
        <v>0</v>
      </c>
      <c r="J54" s="226"/>
      <c r="K54" s="226">
        <f>SUM(K55:K56)</f>
        <v>0</v>
      </c>
      <c r="L54" s="226"/>
      <c r="M54" s="226">
        <f>SUM(M55:M56)</f>
        <v>0</v>
      </c>
      <c r="N54" s="225"/>
      <c r="O54" s="225">
        <f>SUM(O55:O56)</f>
        <v>0</v>
      </c>
      <c r="P54" s="225"/>
      <c r="Q54" s="225">
        <f>SUM(Q55:Q56)</f>
        <v>0</v>
      </c>
      <c r="R54" s="226"/>
      <c r="S54" s="226"/>
      <c r="T54" s="227"/>
      <c r="U54" s="221"/>
      <c r="V54" s="221">
        <f>SUM(V55:V56)</f>
        <v>0</v>
      </c>
      <c r="W54" s="221"/>
      <c r="X54" s="221"/>
      <c r="Y54" s="221"/>
      <c r="AG54" t="s">
        <v>167</v>
      </c>
    </row>
    <row r="55" spans="1:60" outlineLevel="1" x14ac:dyDescent="0.2">
      <c r="A55" s="237">
        <v>29</v>
      </c>
      <c r="B55" s="238" t="s">
        <v>388</v>
      </c>
      <c r="C55" s="248" t="s">
        <v>389</v>
      </c>
      <c r="D55" s="239" t="s">
        <v>208</v>
      </c>
      <c r="E55" s="240">
        <v>1</v>
      </c>
      <c r="F55" s="241"/>
      <c r="G55" s="242">
        <f>ROUND(E55*F55,2)</f>
        <v>0</v>
      </c>
      <c r="H55" s="241"/>
      <c r="I55" s="242">
        <f>ROUND(E55*H55,2)</f>
        <v>0</v>
      </c>
      <c r="J55" s="241"/>
      <c r="K55" s="242">
        <f>ROUND(E55*J55,2)</f>
        <v>0</v>
      </c>
      <c r="L55" s="242">
        <v>21</v>
      </c>
      <c r="M55" s="242">
        <f>G55*(1+L55/100)</f>
        <v>0</v>
      </c>
      <c r="N55" s="240">
        <v>0</v>
      </c>
      <c r="O55" s="240">
        <f>ROUND(E55*N55,2)</f>
        <v>0</v>
      </c>
      <c r="P55" s="240">
        <v>0</v>
      </c>
      <c r="Q55" s="240">
        <f>ROUND(E55*P55,2)</f>
        <v>0</v>
      </c>
      <c r="R55" s="242"/>
      <c r="S55" s="242" t="s">
        <v>172</v>
      </c>
      <c r="T55" s="243" t="s">
        <v>266</v>
      </c>
      <c r="U55" s="220">
        <v>0</v>
      </c>
      <c r="V55" s="220">
        <f>ROUND(E55*U55,2)</f>
        <v>0</v>
      </c>
      <c r="W55" s="220"/>
      <c r="X55" s="220" t="s">
        <v>390</v>
      </c>
      <c r="Y55" s="220" t="s">
        <v>175</v>
      </c>
      <c r="Z55" s="210"/>
      <c r="AA55" s="210"/>
      <c r="AB55" s="210"/>
      <c r="AC55" s="210"/>
      <c r="AD55" s="210"/>
      <c r="AE55" s="210"/>
      <c r="AF55" s="210"/>
      <c r="AG55" s="210" t="s">
        <v>391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1" x14ac:dyDescent="0.2">
      <c r="A56" s="237">
        <v>30</v>
      </c>
      <c r="B56" s="238" t="s">
        <v>392</v>
      </c>
      <c r="C56" s="248" t="s">
        <v>393</v>
      </c>
      <c r="D56" s="239" t="s">
        <v>208</v>
      </c>
      <c r="E56" s="240">
        <v>1</v>
      </c>
      <c r="F56" s="241"/>
      <c r="G56" s="242">
        <f>ROUND(E56*F56,2)</f>
        <v>0</v>
      </c>
      <c r="H56" s="241"/>
      <c r="I56" s="242">
        <f>ROUND(E56*H56,2)</f>
        <v>0</v>
      </c>
      <c r="J56" s="241"/>
      <c r="K56" s="242">
        <f>ROUND(E56*J56,2)</f>
        <v>0</v>
      </c>
      <c r="L56" s="242">
        <v>21</v>
      </c>
      <c r="M56" s="242">
        <f>G56*(1+L56/100)</f>
        <v>0</v>
      </c>
      <c r="N56" s="240">
        <v>0</v>
      </c>
      <c r="O56" s="240">
        <f>ROUND(E56*N56,2)</f>
        <v>0</v>
      </c>
      <c r="P56" s="240">
        <v>0</v>
      </c>
      <c r="Q56" s="240">
        <f>ROUND(E56*P56,2)</f>
        <v>0</v>
      </c>
      <c r="R56" s="242"/>
      <c r="S56" s="242" t="s">
        <v>202</v>
      </c>
      <c r="T56" s="243" t="s">
        <v>266</v>
      </c>
      <c r="U56" s="220">
        <v>0</v>
      </c>
      <c r="V56" s="220">
        <f>ROUND(E56*U56,2)</f>
        <v>0</v>
      </c>
      <c r="W56" s="220"/>
      <c r="X56" s="220" t="s">
        <v>390</v>
      </c>
      <c r="Y56" s="220" t="s">
        <v>175</v>
      </c>
      <c r="Z56" s="210"/>
      <c r="AA56" s="210"/>
      <c r="AB56" s="210"/>
      <c r="AC56" s="210"/>
      <c r="AD56" s="210"/>
      <c r="AE56" s="210"/>
      <c r="AF56" s="210"/>
      <c r="AG56" s="210" t="s">
        <v>391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x14ac:dyDescent="0.2">
      <c r="A57" s="222" t="s">
        <v>166</v>
      </c>
      <c r="B57" s="223" t="s">
        <v>138</v>
      </c>
      <c r="C57" s="245" t="s">
        <v>28</v>
      </c>
      <c r="D57" s="224"/>
      <c r="E57" s="225"/>
      <c r="F57" s="226"/>
      <c r="G57" s="226">
        <f>SUMIF(AG58:AG61,"&lt;&gt;NOR",G58:G61)</f>
        <v>0</v>
      </c>
      <c r="H57" s="226"/>
      <c r="I57" s="226">
        <f>SUM(I58:I61)</f>
        <v>0</v>
      </c>
      <c r="J57" s="226"/>
      <c r="K57" s="226">
        <f>SUM(K58:K61)</f>
        <v>0</v>
      </c>
      <c r="L57" s="226"/>
      <c r="M57" s="226">
        <f>SUM(M58:M61)</f>
        <v>0</v>
      </c>
      <c r="N57" s="225"/>
      <c r="O57" s="225">
        <f>SUM(O58:O61)</f>
        <v>0</v>
      </c>
      <c r="P57" s="225"/>
      <c r="Q57" s="225">
        <f>SUM(Q58:Q61)</f>
        <v>0</v>
      </c>
      <c r="R57" s="226"/>
      <c r="S57" s="226"/>
      <c r="T57" s="227"/>
      <c r="U57" s="221"/>
      <c r="V57" s="221">
        <f>SUM(V58:V61)</f>
        <v>0</v>
      </c>
      <c r="W57" s="221"/>
      <c r="X57" s="221"/>
      <c r="Y57" s="221"/>
      <c r="AG57" t="s">
        <v>167</v>
      </c>
    </row>
    <row r="58" spans="1:60" outlineLevel="1" x14ac:dyDescent="0.2">
      <c r="A58" s="237">
        <v>31</v>
      </c>
      <c r="B58" s="238" t="s">
        <v>394</v>
      </c>
      <c r="C58" s="248" t="s">
        <v>395</v>
      </c>
      <c r="D58" s="239" t="s">
        <v>208</v>
      </c>
      <c r="E58" s="240">
        <v>1</v>
      </c>
      <c r="F58" s="241"/>
      <c r="G58" s="242">
        <f>ROUND(E58*F58,2)</f>
        <v>0</v>
      </c>
      <c r="H58" s="241"/>
      <c r="I58" s="242">
        <f>ROUND(E58*H58,2)</f>
        <v>0</v>
      </c>
      <c r="J58" s="241"/>
      <c r="K58" s="242">
        <f>ROUND(E58*J58,2)</f>
        <v>0</v>
      </c>
      <c r="L58" s="242">
        <v>21</v>
      </c>
      <c r="M58" s="242">
        <f>G58*(1+L58/100)</f>
        <v>0</v>
      </c>
      <c r="N58" s="240">
        <v>0</v>
      </c>
      <c r="O58" s="240">
        <f>ROUND(E58*N58,2)</f>
        <v>0</v>
      </c>
      <c r="P58" s="240">
        <v>0</v>
      </c>
      <c r="Q58" s="240">
        <f>ROUND(E58*P58,2)</f>
        <v>0</v>
      </c>
      <c r="R58" s="242"/>
      <c r="S58" s="242" t="s">
        <v>202</v>
      </c>
      <c r="T58" s="243" t="s">
        <v>203</v>
      </c>
      <c r="U58" s="220">
        <v>0</v>
      </c>
      <c r="V58" s="220">
        <f>ROUND(E58*U58,2)</f>
        <v>0</v>
      </c>
      <c r="W58" s="220"/>
      <c r="X58" s="220" t="s">
        <v>390</v>
      </c>
      <c r="Y58" s="220" t="s">
        <v>175</v>
      </c>
      <c r="Z58" s="210"/>
      <c r="AA58" s="210"/>
      <c r="AB58" s="210"/>
      <c r="AC58" s="210"/>
      <c r="AD58" s="210"/>
      <c r="AE58" s="210"/>
      <c r="AF58" s="210"/>
      <c r="AG58" s="210" t="s">
        <v>396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outlineLevel="1" x14ac:dyDescent="0.2">
      <c r="A59" s="237">
        <v>32</v>
      </c>
      <c r="B59" s="238" t="s">
        <v>397</v>
      </c>
      <c r="C59" s="248" t="s">
        <v>398</v>
      </c>
      <c r="D59" s="239" t="s">
        <v>208</v>
      </c>
      <c r="E59" s="240">
        <v>1</v>
      </c>
      <c r="F59" s="241"/>
      <c r="G59" s="242">
        <f>ROUND(E59*F59,2)</f>
        <v>0</v>
      </c>
      <c r="H59" s="241"/>
      <c r="I59" s="242">
        <f>ROUND(E59*H59,2)</f>
        <v>0</v>
      </c>
      <c r="J59" s="241"/>
      <c r="K59" s="242">
        <f>ROUND(E59*J59,2)</f>
        <v>0</v>
      </c>
      <c r="L59" s="242">
        <v>21</v>
      </c>
      <c r="M59" s="242">
        <f>G59*(1+L59/100)</f>
        <v>0</v>
      </c>
      <c r="N59" s="240">
        <v>0</v>
      </c>
      <c r="O59" s="240">
        <f>ROUND(E59*N59,2)</f>
        <v>0</v>
      </c>
      <c r="P59" s="240">
        <v>0</v>
      </c>
      <c r="Q59" s="240">
        <f>ROUND(E59*P59,2)</f>
        <v>0</v>
      </c>
      <c r="R59" s="242"/>
      <c r="S59" s="242" t="s">
        <v>202</v>
      </c>
      <c r="T59" s="243" t="s">
        <v>203</v>
      </c>
      <c r="U59" s="220">
        <v>0</v>
      </c>
      <c r="V59" s="220">
        <f>ROUND(E59*U59,2)</f>
        <v>0</v>
      </c>
      <c r="W59" s="220"/>
      <c r="X59" s="220" t="s">
        <v>390</v>
      </c>
      <c r="Y59" s="220" t="s">
        <v>175</v>
      </c>
      <c r="Z59" s="210"/>
      <c r="AA59" s="210"/>
      <c r="AB59" s="210"/>
      <c r="AC59" s="210"/>
      <c r="AD59" s="210"/>
      <c r="AE59" s="210"/>
      <c r="AF59" s="210"/>
      <c r="AG59" s="210" t="s">
        <v>396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outlineLevel="1" x14ac:dyDescent="0.2">
      <c r="A60" s="237">
        <v>33</v>
      </c>
      <c r="B60" s="238" t="s">
        <v>399</v>
      </c>
      <c r="C60" s="248" t="s">
        <v>400</v>
      </c>
      <c r="D60" s="239" t="s">
        <v>208</v>
      </c>
      <c r="E60" s="240">
        <v>1</v>
      </c>
      <c r="F60" s="241"/>
      <c r="G60" s="242">
        <f>ROUND(E60*F60,2)</f>
        <v>0</v>
      </c>
      <c r="H60" s="241"/>
      <c r="I60" s="242">
        <f>ROUND(E60*H60,2)</f>
        <v>0</v>
      </c>
      <c r="J60" s="241"/>
      <c r="K60" s="242">
        <f>ROUND(E60*J60,2)</f>
        <v>0</v>
      </c>
      <c r="L60" s="242">
        <v>21</v>
      </c>
      <c r="M60" s="242">
        <f>G60*(1+L60/100)</f>
        <v>0</v>
      </c>
      <c r="N60" s="240">
        <v>0</v>
      </c>
      <c r="O60" s="240">
        <f>ROUND(E60*N60,2)</f>
        <v>0</v>
      </c>
      <c r="P60" s="240">
        <v>0</v>
      </c>
      <c r="Q60" s="240">
        <f>ROUND(E60*P60,2)</f>
        <v>0</v>
      </c>
      <c r="R60" s="242"/>
      <c r="S60" s="242" t="s">
        <v>202</v>
      </c>
      <c r="T60" s="243" t="s">
        <v>203</v>
      </c>
      <c r="U60" s="220">
        <v>0</v>
      </c>
      <c r="V60" s="220">
        <f>ROUND(E60*U60,2)</f>
        <v>0</v>
      </c>
      <c r="W60" s="220"/>
      <c r="X60" s="220" t="s">
        <v>390</v>
      </c>
      <c r="Y60" s="220" t="s">
        <v>175</v>
      </c>
      <c r="Z60" s="210"/>
      <c r="AA60" s="210"/>
      <c r="AB60" s="210"/>
      <c r="AC60" s="210"/>
      <c r="AD60" s="210"/>
      <c r="AE60" s="210"/>
      <c r="AF60" s="210"/>
      <c r="AG60" s="210" t="s">
        <v>396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outlineLevel="1" x14ac:dyDescent="0.2">
      <c r="A61" s="229">
        <v>34</v>
      </c>
      <c r="B61" s="230" t="s">
        <v>401</v>
      </c>
      <c r="C61" s="246" t="s">
        <v>402</v>
      </c>
      <c r="D61" s="231" t="s">
        <v>208</v>
      </c>
      <c r="E61" s="232">
        <v>1</v>
      </c>
      <c r="F61" s="233"/>
      <c r="G61" s="234">
        <f>ROUND(E61*F61,2)</f>
        <v>0</v>
      </c>
      <c r="H61" s="233"/>
      <c r="I61" s="234">
        <f>ROUND(E61*H61,2)</f>
        <v>0</v>
      </c>
      <c r="J61" s="233"/>
      <c r="K61" s="234">
        <f>ROUND(E61*J61,2)</f>
        <v>0</v>
      </c>
      <c r="L61" s="234">
        <v>21</v>
      </c>
      <c r="M61" s="234">
        <f>G61*(1+L61/100)</f>
        <v>0</v>
      </c>
      <c r="N61" s="232">
        <v>0</v>
      </c>
      <c r="O61" s="232">
        <f>ROUND(E61*N61,2)</f>
        <v>0</v>
      </c>
      <c r="P61" s="232">
        <v>0</v>
      </c>
      <c r="Q61" s="232">
        <f>ROUND(E61*P61,2)</f>
        <v>0</v>
      </c>
      <c r="R61" s="234"/>
      <c r="S61" s="234" t="s">
        <v>202</v>
      </c>
      <c r="T61" s="235" t="s">
        <v>203</v>
      </c>
      <c r="U61" s="220">
        <v>0</v>
      </c>
      <c r="V61" s="220">
        <f>ROUND(E61*U61,2)</f>
        <v>0</v>
      </c>
      <c r="W61" s="220"/>
      <c r="X61" s="220" t="s">
        <v>390</v>
      </c>
      <c r="Y61" s="220" t="s">
        <v>175</v>
      </c>
      <c r="Z61" s="210"/>
      <c r="AA61" s="210"/>
      <c r="AB61" s="210"/>
      <c r="AC61" s="210"/>
      <c r="AD61" s="210"/>
      <c r="AE61" s="210"/>
      <c r="AF61" s="210"/>
      <c r="AG61" s="210" t="s">
        <v>396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</row>
    <row r="62" spans="1:60" x14ac:dyDescent="0.2">
      <c r="A62" s="3"/>
      <c r="B62" s="4"/>
      <c r="C62" s="249"/>
      <c r="D62" s="6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AE62">
        <v>15</v>
      </c>
      <c r="AF62">
        <v>21</v>
      </c>
      <c r="AG62" t="s">
        <v>152</v>
      </c>
    </row>
    <row r="63" spans="1:60" x14ac:dyDescent="0.2">
      <c r="A63" s="213"/>
      <c r="B63" s="214" t="s">
        <v>29</v>
      </c>
      <c r="C63" s="250"/>
      <c r="D63" s="215"/>
      <c r="E63" s="216"/>
      <c r="F63" s="216"/>
      <c r="G63" s="228">
        <f>G8+G33+G36+G39+G45+G51+G54+G57</f>
        <v>0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AE63">
        <f>SUMIF(L7:L61,AE62,G7:G61)</f>
        <v>0</v>
      </c>
      <c r="AF63">
        <f>SUMIF(L7:L61,AF62,G7:G61)</f>
        <v>0</v>
      </c>
      <c r="AG63" t="s">
        <v>405</v>
      </c>
    </row>
    <row r="64" spans="1:60" x14ac:dyDescent="0.2">
      <c r="C64" s="251"/>
      <c r="D64" s="10"/>
      <c r="AG64" t="s">
        <v>406</v>
      </c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AcPMM3v0jocaeo0mz2tf22r+96POPg+FOSPYlmQrBsf4a0NOQQMcC5GnzGT0C5uWze644EIynaYoLaAJaVluVQ==" saltValue="XC7C2ensAh2U9fUbfMLFTg==" spinCount="100000" sheet="1" formatRows="0"/>
  <mergeCells count="16">
    <mergeCell ref="C32:G32"/>
    <mergeCell ref="C47:G47"/>
    <mergeCell ref="C49:G49"/>
    <mergeCell ref="C53:G53"/>
    <mergeCell ref="C15:G15"/>
    <mergeCell ref="C21:G21"/>
    <mergeCell ref="C23:G23"/>
    <mergeCell ref="C25:G25"/>
    <mergeCell ref="C27:G27"/>
    <mergeCell ref="C29:G29"/>
    <mergeCell ref="A1:G1"/>
    <mergeCell ref="C2:G2"/>
    <mergeCell ref="C3:G3"/>
    <mergeCell ref="C4:G4"/>
    <mergeCell ref="C10:G10"/>
    <mergeCell ref="C13:G13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30D00-B4A1-4E55-9936-8A84FB1256A4}">
  <sheetPr>
    <tabColor rgb="FF92D050"/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2" x14ac:dyDescent="0.2"/>
  <cols>
    <col min="1" max="1" width="3.42578125" customWidth="1"/>
    <col min="2" max="2" width="12.5703125" style="174" customWidth="1"/>
    <col min="3" max="3" width="63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5" t="s">
        <v>139</v>
      </c>
      <c r="B1" s="195"/>
      <c r="C1" s="195"/>
      <c r="D1" s="195"/>
      <c r="E1" s="195"/>
      <c r="F1" s="195"/>
      <c r="G1" s="195"/>
      <c r="AG1" t="s">
        <v>140</v>
      </c>
    </row>
    <row r="2" spans="1:60" ht="24.95" customHeight="1" x14ac:dyDescent="0.2">
      <c r="A2" s="196" t="s">
        <v>7</v>
      </c>
      <c r="B2" s="49" t="s">
        <v>41</v>
      </c>
      <c r="C2" s="199" t="s">
        <v>42</v>
      </c>
      <c r="D2" s="197"/>
      <c r="E2" s="197"/>
      <c r="F2" s="197"/>
      <c r="G2" s="198"/>
      <c r="AG2" t="s">
        <v>141</v>
      </c>
    </row>
    <row r="3" spans="1:60" ht="24.95" customHeight="1" x14ac:dyDescent="0.2">
      <c r="A3" s="196" t="s">
        <v>8</v>
      </c>
      <c r="B3" s="49" t="s">
        <v>62</v>
      </c>
      <c r="C3" s="199" t="s">
        <v>63</v>
      </c>
      <c r="D3" s="197"/>
      <c r="E3" s="197"/>
      <c r="F3" s="197"/>
      <c r="G3" s="198"/>
      <c r="AC3" s="174" t="s">
        <v>141</v>
      </c>
      <c r="AG3" t="s">
        <v>142</v>
      </c>
    </row>
    <row r="4" spans="1:60" ht="24.95" customHeight="1" x14ac:dyDescent="0.2">
      <c r="A4" s="200" t="s">
        <v>9</v>
      </c>
      <c r="B4" s="201" t="s">
        <v>56</v>
      </c>
      <c r="C4" s="202" t="s">
        <v>63</v>
      </c>
      <c r="D4" s="203"/>
      <c r="E4" s="203"/>
      <c r="F4" s="203"/>
      <c r="G4" s="204"/>
      <c r="AG4" t="s">
        <v>143</v>
      </c>
    </row>
    <row r="5" spans="1:60" x14ac:dyDescent="0.2">
      <c r="D5" s="10"/>
    </row>
    <row r="6" spans="1:60" ht="38.25" x14ac:dyDescent="0.2">
      <c r="A6" s="206" t="s">
        <v>144</v>
      </c>
      <c r="B6" s="208" t="s">
        <v>145</v>
      </c>
      <c r="C6" s="208" t="s">
        <v>146</v>
      </c>
      <c r="D6" s="207" t="s">
        <v>147</v>
      </c>
      <c r="E6" s="206" t="s">
        <v>148</v>
      </c>
      <c r="F6" s="205" t="s">
        <v>149</v>
      </c>
      <c r="G6" s="206" t="s">
        <v>29</v>
      </c>
      <c r="H6" s="209" t="s">
        <v>30</v>
      </c>
      <c r="I6" s="209" t="s">
        <v>150</v>
      </c>
      <c r="J6" s="209" t="s">
        <v>31</v>
      </c>
      <c r="K6" s="209" t="s">
        <v>151</v>
      </c>
      <c r="L6" s="209" t="s">
        <v>152</v>
      </c>
      <c r="M6" s="209" t="s">
        <v>153</v>
      </c>
      <c r="N6" s="209" t="s">
        <v>154</v>
      </c>
      <c r="O6" s="209" t="s">
        <v>155</v>
      </c>
      <c r="P6" s="209" t="s">
        <v>156</v>
      </c>
      <c r="Q6" s="209" t="s">
        <v>157</v>
      </c>
      <c r="R6" s="209" t="s">
        <v>158</v>
      </c>
      <c r="S6" s="209" t="s">
        <v>159</v>
      </c>
      <c r="T6" s="209" t="s">
        <v>160</v>
      </c>
      <c r="U6" s="209" t="s">
        <v>161</v>
      </c>
      <c r="V6" s="209" t="s">
        <v>162</v>
      </c>
      <c r="W6" s="209" t="s">
        <v>163</v>
      </c>
      <c r="X6" s="209" t="s">
        <v>164</v>
      </c>
      <c r="Y6" s="209" t="s">
        <v>165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">
      <c r="A8" s="222" t="s">
        <v>166</v>
      </c>
      <c r="B8" s="223" t="s">
        <v>97</v>
      </c>
      <c r="C8" s="245" t="s">
        <v>98</v>
      </c>
      <c r="D8" s="224"/>
      <c r="E8" s="225"/>
      <c r="F8" s="226"/>
      <c r="G8" s="226">
        <f>SUMIF(AG9:AG19,"&lt;&gt;NOR",G9:G19)</f>
        <v>0</v>
      </c>
      <c r="H8" s="226"/>
      <c r="I8" s="226">
        <f>SUM(I9:I19)</f>
        <v>0</v>
      </c>
      <c r="J8" s="226"/>
      <c r="K8" s="226">
        <f>SUM(K9:K19)</f>
        <v>0</v>
      </c>
      <c r="L8" s="226"/>
      <c r="M8" s="226">
        <f>SUM(M9:M19)</f>
        <v>0</v>
      </c>
      <c r="N8" s="225"/>
      <c r="O8" s="225">
        <f>SUM(O9:O19)</f>
        <v>0</v>
      </c>
      <c r="P8" s="225"/>
      <c r="Q8" s="225">
        <f>SUM(Q9:Q19)</f>
        <v>0</v>
      </c>
      <c r="R8" s="226"/>
      <c r="S8" s="226"/>
      <c r="T8" s="227"/>
      <c r="U8" s="221"/>
      <c r="V8" s="221">
        <f>SUM(V9:V19)</f>
        <v>63.150000000000006</v>
      </c>
      <c r="W8" s="221"/>
      <c r="X8" s="221"/>
      <c r="Y8" s="221"/>
      <c r="AG8" t="s">
        <v>167</v>
      </c>
    </row>
    <row r="9" spans="1:60" outlineLevel="1" x14ac:dyDescent="0.2">
      <c r="A9" s="229">
        <v>1</v>
      </c>
      <c r="B9" s="230" t="s">
        <v>209</v>
      </c>
      <c r="C9" s="246" t="s">
        <v>210</v>
      </c>
      <c r="D9" s="231" t="s">
        <v>211</v>
      </c>
      <c r="E9" s="232">
        <v>41</v>
      </c>
      <c r="F9" s="233"/>
      <c r="G9" s="234">
        <f>ROUND(E9*F9,2)</f>
        <v>0</v>
      </c>
      <c r="H9" s="233"/>
      <c r="I9" s="234">
        <f>ROUND(E9*H9,2)</f>
        <v>0</v>
      </c>
      <c r="J9" s="233"/>
      <c r="K9" s="234">
        <f>ROUND(E9*J9,2)</f>
        <v>0</v>
      </c>
      <c r="L9" s="234">
        <v>21</v>
      </c>
      <c r="M9" s="234">
        <f>G9*(1+L9/100)</f>
        <v>0</v>
      </c>
      <c r="N9" s="232">
        <v>0</v>
      </c>
      <c r="O9" s="232">
        <f>ROUND(E9*N9,2)</f>
        <v>0</v>
      </c>
      <c r="P9" s="232">
        <v>0</v>
      </c>
      <c r="Q9" s="232">
        <f>ROUND(E9*P9,2)</f>
        <v>0</v>
      </c>
      <c r="R9" s="234" t="s">
        <v>212</v>
      </c>
      <c r="S9" s="234" t="s">
        <v>172</v>
      </c>
      <c r="T9" s="235" t="s">
        <v>173</v>
      </c>
      <c r="U9" s="220">
        <v>9.5200000000000007E-2</v>
      </c>
      <c r="V9" s="220">
        <f>ROUND(E9*U9,2)</f>
        <v>3.9</v>
      </c>
      <c r="W9" s="220"/>
      <c r="X9" s="220" t="s">
        <v>174</v>
      </c>
      <c r="Y9" s="220" t="s">
        <v>175</v>
      </c>
      <c r="Z9" s="210"/>
      <c r="AA9" s="210"/>
      <c r="AB9" s="210"/>
      <c r="AC9" s="210"/>
      <c r="AD9" s="210"/>
      <c r="AE9" s="210"/>
      <c r="AF9" s="210"/>
      <c r="AG9" s="210" t="s">
        <v>176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2" x14ac:dyDescent="0.2">
      <c r="A10" s="217"/>
      <c r="B10" s="218"/>
      <c r="C10" s="247" t="s">
        <v>213</v>
      </c>
      <c r="D10" s="236"/>
      <c r="E10" s="236"/>
      <c r="F10" s="236"/>
      <c r="G10" s="236"/>
      <c r="H10" s="220"/>
      <c r="I10" s="220"/>
      <c r="J10" s="220"/>
      <c r="K10" s="220"/>
      <c r="L10" s="220"/>
      <c r="M10" s="220"/>
      <c r="N10" s="219"/>
      <c r="O10" s="219"/>
      <c r="P10" s="219"/>
      <c r="Q10" s="219"/>
      <c r="R10" s="220"/>
      <c r="S10" s="220"/>
      <c r="T10" s="220"/>
      <c r="U10" s="220"/>
      <c r="V10" s="220"/>
      <c r="W10" s="220"/>
      <c r="X10" s="220"/>
      <c r="Y10" s="220"/>
      <c r="Z10" s="210"/>
      <c r="AA10" s="210"/>
      <c r="AB10" s="210"/>
      <c r="AC10" s="210"/>
      <c r="AD10" s="210"/>
      <c r="AE10" s="210"/>
      <c r="AF10" s="210"/>
      <c r="AG10" s="210" t="s">
        <v>178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44" t="str">
        <f>C10</f>
        <v>nebo lesní půdy, s vodorovným přemístěním na hromady v místě upotřebení nebo na dočasné či trvalé skládky se složením</v>
      </c>
      <c r="BB10" s="210"/>
      <c r="BC10" s="210"/>
      <c r="BD10" s="210"/>
      <c r="BE10" s="210"/>
      <c r="BF10" s="210"/>
      <c r="BG10" s="210"/>
      <c r="BH10" s="210"/>
    </row>
    <row r="11" spans="1:60" ht="22.5" outlineLevel="1" x14ac:dyDescent="0.2">
      <c r="A11" s="237">
        <v>2</v>
      </c>
      <c r="B11" s="238" t="s">
        <v>239</v>
      </c>
      <c r="C11" s="248" t="s">
        <v>240</v>
      </c>
      <c r="D11" s="239" t="s">
        <v>211</v>
      </c>
      <c r="E11" s="240">
        <v>102.5</v>
      </c>
      <c r="F11" s="241"/>
      <c r="G11" s="242">
        <f>ROUND(E11*F11,2)</f>
        <v>0</v>
      </c>
      <c r="H11" s="241"/>
      <c r="I11" s="242">
        <f>ROUND(E11*H11,2)</f>
        <v>0</v>
      </c>
      <c r="J11" s="241"/>
      <c r="K11" s="242">
        <f>ROUND(E11*J11,2)</f>
        <v>0</v>
      </c>
      <c r="L11" s="242">
        <v>21</v>
      </c>
      <c r="M11" s="242">
        <f>G11*(1+L11/100)</f>
        <v>0</v>
      </c>
      <c r="N11" s="240">
        <v>0</v>
      </c>
      <c r="O11" s="240">
        <f>ROUND(E11*N11,2)</f>
        <v>0</v>
      </c>
      <c r="P11" s="240">
        <v>0</v>
      </c>
      <c r="Q11" s="240">
        <f>ROUND(E11*P11,2)</f>
        <v>0</v>
      </c>
      <c r="R11" s="242" t="s">
        <v>212</v>
      </c>
      <c r="S11" s="242" t="s">
        <v>172</v>
      </c>
      <c r="T11" s="243" t="s">
        <v>173</v>
      </c>
      <c r="U11" s="220">
        <v>5.2999999999999999E-2</v>
      </c>
      <c r="V11" s="220">
        <f>ROUND(E11*U11,2)</f>
        <v>5.43</v>
      </c>
      <c r="W11" s="220"/>
      <c r="X11" s="220" t="s">
        <v>174</v>
      </c>
      <c r="Y11" s="220" t="s">
        <v>175</v>
      </c>
      <c r="Z11" s="210"/>
      <c r="AA11" s="210"/>
      <c r="AB11" s="210"/>
      <c r="AC11" s="210"/>
      <c r="AD11" s="210"/>
      <c r="AE11" s="210"/>
      <c r="AF11" s="210"/>
      <c r="AG11" s="210" t="s">
        <v>176</v>
      </c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1" x14ac:dyDescent="0.2">
      <c r="A12" s="229">
        <v>3</v>
      </c>
      <c r="B12" s="230" t="s">
        <v>231</v>
      </c>
      <c r="C12" s="246" t="s">
        <v>232</v>
      </c>
      <c r="D12" s="231" t="s">
        <v>211</v>
      </c>
      <c r="E12" s="232">
        <v>102.5</v>
      </c>
      <c r="F12" s="233"/>
      <c r="G12" s="234">
        <f>ROUND(E12*F12,2)</f>
        <v>0</v>
      </c>
      <c r="H12" s="233"/>
      <c r="I12" s="234">
        <f>ROUND(E12*H12,2)</f>
        <v>0</v>
      </c>
      <c r="J12" s="233"/>
      <c r="K12" s="234">
        <f>ROUND(E12*J12,2)</f>
        <v>0</v>
      </c>
      <c r="L12" s="234">
        <v>21</v>
      </c>
      <c r="M12" s="234">
        <f>G12*(1+L12/100)</f>
        <v>0</v>
      </c>
      <c r="N12" s="232">
        <v>0</v>
      </c>
      <c r="O12" s="232">
        <f>ROUND(E12*N12,2)</f>
        <v>0</v>
      </c>
      <c r="P12" s="232">
        <v>0</v>
      </c>
      <c r="Q12" s="232">
        <f>ROUND(E12*P12,2)</f>
        <v>0</v>
      </c>
      <c r="R12" s="234" t="s">
        <v>212</v>
      </c>
      <c r="S12" s="234" t="s">
        <v>172</v>
      </c>
      <c r="T12" s="235" t="s">
        <v>173</v>
      </c>
      <c r="U12" s="220">
        <v>1.0999999999999999E-2</v>
      </c>
      <c r="V12" s="220">
        <f>ROUND(E12*U12,2)</f>
        <v>1.1299999999999999</v>
      </c>
      <c r="W12" s="220"/>
      <c r="X12" s="220" t="s">
        <v>174</v>
      </c>
      <c r="Y12" s="220" t="s">
        <v>175</v>
      </c>
      <c r="Z12" s="210"/>
      <c r="AA12" s="210"/>
      <c r="AB12" s="210"/>
      <c r="AC12" s="210"/>
      <c r="AD12" s="210"/>
      <c r="AE12" s="210"/>
      <c r="AF12" s="210"/>
      <c r="AG12" s="210" t="s">
        <v>176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2" x14ac:dyDescent="0.2">
      <c r="A13" s="217"/>
      <c r="B13" s="218"/>
      <c r="C13" s="247" t="s">
        <v>233</v>
      </c>
      <c r="D13" s="236"/>
      <c r="E13" s="236"/>
      <c r="F13" s="236"/>
      <c r="G13" s="236"/>
      <c r="H13" s="220"/>
      <c r="I13" s="220"/>
      <c r="J13" s="220"/>
      <c r="K13" s="220"/>
      <c r="L13" s="220"/>
      <c r="M13" s="220"/>
      <c r="N13" s="219"/>
      <c r="O13" s="219"/>
      <c r="P13" s="219"/>
      <c r="Q13" s="219"/>
      <c r="R13" s="220"/>
      <c r="S13" s="220"/>
      <c r="T13" s="220"/>
      <c r="U13" s="220"/>
      <c r="V13" s="220"/>
      <c r="W13" s="220"/>
      <c r="X13" s="220"/>
      <c r="Y13" s="220"/>
      <c r="Z13" s="210"/>
      <c r="AA13" s="210"/>
      <c r="AB13" s="210"/>
      <c r="AC13" s="210"/>
      <c r="AD13" s="210"/>
      <c r="AE13" s="210"/>
      <c r="AF13" s="210"/>
      <c r="AG13" s="210" t="s">
        <v>178</v>
      </c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ht="22.5" outlineLevel="1" x14ac:dyDescent="0.2">
      <c r="A14" s="229">
        <v>4</v>
      </c>
      <c r="B14" s="230" t="s">
        <v>469</v>
      </c>
      <c r="C14" s="246" t="s">
        <v>470</v>
      </c>
      <c r="D14" s="231" t="s">
        <v>211</v>
      </c>
      <c r="E14" s="232">
        <v>102.5</v>
      </c>
      <c r="F14" s="233"/>
      <c r="G14" s="234">
        <f>ROUND(E14*F14,2)</f>
        <v>0</v>
      </c>
      <c r="H14" s="233"/>
      <c r="I14" s="234">
        <f>ROUND(E14*H14,2)</f>
        <v>0</v>
      </c>
      <c r="J14" s="233"/>
      <c r="K14" s="234">
        <f>ROUND(E14*J14,2)</f>
        <v>0</v>
      </c>
      <c r="L14" s="234">
        <v>21</v>
      </c>
      <c r="M14" s="234">
        <f>G14*(1+L14/100)</f>
        <v>0</v>
      </c>
      <c r="N14" s="232">
        <v>0</v>
      </c>
      <c r="O14" s="232">
        <f>ROUND(E14*N14,2)</f>
        <v>0</v>
      </c>
      <c r="P14" s="232">
        <v>0</v>
      </c>
      <c r="Q14" s="232">
        <f>ROUND(E14*P14,2)</f>
        <v>0</v>
      </c>
      <c r="R14" s="234" t="s">
        <v>212</v>
      </c>
      <c r="S14" s="234" t="s">
        <v>172</v>
      </c>
      <c r="T14" s="235" t="s">
        <v>173</v>
      </c>
      <c r="U14" s="220">
        <v>0.31</v>
      </c>
      <c r="V14" s="220">
        <f>ROUND(E14*U14,2)</f>
        <v>31.78</v>
      </c>
      <c r="W14" s="220"/>
      <c r="X14" s="220" t="s">
        <v>174</v>
      </c>
      <c r="Y14" s="220" t="s">
        <v>175</v>
      </c>
      <c r="Z14" s="210"/>
      <c r="AA14" s="210"/>
      <c r="AB14" s="210"/>
      <c r="AC14" s="210"/>
      <c r="AD14" s="210"/>
      <c r="AE14" s="210"/>
      <c r="AF14" s="210"/>
      <c r="AG14" s="210" t="s">
        <v>176</v>
      </c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2" x14ac:dyDescent="0.2">
      <c r="A15" s="217"/>
      <c r="B15" s="218"/>
      <c r="C15" s="247" t="s">
        <v>471</v>
      </c>
      <c r="D15" s="236"/>
      <c r="E15" s="236"/>
      <c r="F15" s="236"/>
      <c r="G15" s="236"/>
      <c r="H15" s="220"/>
      <c r="I15" s="220"/>
      <c r="J15" s="220"/>
      <c r="K15" s="220"/>
      <c r="L15" s="220"/>
      <c r="M15" s="220"/>
      <c r="N15" s="219"/>
      <c r="O15" s="219"/>
      <c r="P15" s="219"/>
      <c r="Q15" s="219"/>
      <c r="R15" s="220"/>
      <c r="S15" s="220"/>
      <c r="T15" s="220"/>
      <c r="U15" s="220"/>
      <c r="V15" s="220"/>
      <c r="W15" s="220"/>
      <c r="X15" s="220"/>
      <c r="Y15" s="220"/>
      <c r="Z15" s="210"/>
      <c r="AA15" s="210"/>
      <c r="AB15" s="210"/>
      <c r="AC15" s="210"/>
      <c r="AD15" s="210"/>
      <c r="AE15" s="210"/>
      <c r="AF15" s="210"/>
      <c r="AG15" s="210" t="s">
        <v>178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outlineLevel="1" x14ac:dyDescent="0.2">
      <c r="A16" s="229">
        <v>5</v>
      </c>
      <c r="B16" s="230" t="s">
        <v>228</v>
      </c>
      <c r="C16" s="246" t="s">
        <v>229</v>
      </c>
      <c r="D16" s="231" t="s">
        <v>181</v>
      </c>
      <c r="E16" s="232">
        <v>167</v>
      </c>
      <c r="F16" s="233"/>
      <c r="G16" s="234">
        <f>ROUND(E16*F16,2)</f>
        <v>0</v>
      </c>
      <c r="H16" s="233"/>
      <c r="I16" s="234">
        <f>ROUND(E16*H16,2)</f>
        <v>0</v>
      </c>
      <c r="J16" s="233"/>
      <c r="K16" s="234">
        <f>ROUND(E16*J16,2)</f>
        <v>0</v>
      </c>
      <c r="L16" s="234">
        <v>21</v>
      </c>
      <c r="M16" s="234">
        <f>G16*(1+L16/100)</f>
        <v>0</v>
      </c>
      <c r="N16" s="232">
        <v>0</v>
      </c>
      <c r="O16" s="232">
        <f>ROUND(E16*N16,2)</f>
        <v>0</v>
      </c>
      <c r="P16" s="232">
        <v>0</v>
      </c>
      <c r="Q16" s="232">
        <f>ROUND(E16*P16,2)</f>
        <v>0</v>
      </c>
      <c r="R16" s="234" t="s">
        <v>212</v>
      </c>
      <c r="S16" s="234" t="s">
        <v>172</v>
      </c>
      <c r="T16" s="235" t="s">
        <v>173</v>
      </c>
      <c r="U16" s="220">
        <v>9.6000000000000002E-2</v>
      </c>
      <c r="V16" s="220">
        <f>ROUND(E16*U16,2)</f>
        <v>16.03</v>
      </c>
      <c r="W16" s="220"/>
      <c r="X16" s="220" t="s">
        <v>174</v>
      </c>
      <c r="Y16" s="220" t="s">
        <v>175</v>
      </c>
      <c r="Z16" s="210"/>
      <c r="AA16" s="210"/>
      <c r="AB16" s="210"/>
      <c r="AC16" s="210"/>
      <c r="AD16" s="210"/>
      <c r="AE16" s="210"/>
      <c r="AF16" s="210"/>
      <c r="AG16" s="210" t="s">
        <v>176</v>
      </c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outlineLevel="2" x14ac:dyDescent="0.2">
      <c r="A17" s="217"/>
      <c r="B17" s="218"/>
      <c r="C17" s="247" t="s">
        <v>230</v>
      </c>
      <c r="D17" s="236"/>
      <c r="E17" s="236"/>
      <c r="F17" s="236"/>
      <c r="G17" s="236"/>
      <c r="H17" s="220"/>
      <c r="I17" s="220"/>
      <c r="J17" s="220"/>
      <c r="K17" s="220"/>
      <c r="L17" s="220"/>
      <c r="M17" s="220"/>
      <c r="N17" s="219"/>
      <c r="O17" s="219"/>
      <c r="P17" s="219"/>
      <c r="Q17" s="219"/>
      <c r="R17" s="220"/>
      <c r="S17" s="220"/>
      <c r="T17" s="220"/>
      <c r="U17" s="220"/>
      <c r="V17" s="220"/>
      <c r="W17" s="220"/>
      <c r="X17" s="220"/>
      <c r="Y17" s="220"/>
      <c r="Z17" s="210"/>
      <c r="AA17" s="210"/>
      <c r="AB17" s="210"/>
      <c r="AC17" s="210"/>
      <c r="AD17" s="210"/>
      <c r="AE17" s="210"/>
      <c r="AF17" s="210"/>
      <c r="AG17" s="210" t="s">
        <v>178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outlineLevel="1" x14ac:dyDescent="0.2">
      <c r="A18" s="229">
        <v>6</v>
      </c>
      <c r="B18" s="230" t="s">
        <v>236</v>
      </c>
      <c r="C18" s="246" t="s">
        <v>237</v>
      </c>
      <c r="D18" s="231" t="s">
        <v>181</v>
      </c>
      <c r="E18" s="232">
        <v>45.6</v>
      </c>
      <c r="F18" s="233"/>
      <c r="G18" s="234">
        <f>ROUND(E18*F18,2)</f>
        <v>0</v>
      </c>
      <c r="H18" s="233"/>
      <c r="I18" s="234">
        <f>ROUND(E18*H18,2)</f>
        <v>0</v>
      </c>
      <c r="J18" s="233"/>
      <c r="K18" s="234">
        <f>ROUND(E18*J18,2)</f>
        <v>0</v>
      </c>
      <c r="L18" s="234">
        <v>21</v>
      </c>
      <c r="M18" s="234">
        <f>G18*(1+L18/100)</f>
        <v>0</v>
      </c>
      <c r="N18" s="232">
        <v>0</v>
      </c>
      <c r="O18" s="232">
        <f>ROUND(E18*N18,2)</f>
        <v>0</v>
      </c>
      <c r="P18" s="232">
        <v>0</v>
      </c>
      <c r="Q18" s="232">
        <f>ROUND(E18*P18,2)</f>
        <v>0</v>
      </c>
      <c r="R18" s="234" t="s">
        <v>212</v>
      </c>
      <c r="S18" s="234" t="s">
        <v>172</v>
      </c>
      <c r="T18" s="235" t="s">
        <v>173</v>
      </c>
      <c r="U18" s="220">
        <v>0.107</v>
      </c>
      <c r="V18" s="220">
        <f>ROUND(E18*U18,2)</f>
        <v>4.88</v>
      </c>
      <c r="W18" s="220"/>
      <c r="X18" s="220" t="s">
        <v>174</v>
      </c>
      <c r="Y18" s="220" t="s">
        <v>175</v>
      </c>
      <c r="Z18" s="210"/>
      <c r="AA18" s="210"/>
      <c r="AB18" s="210"/>
      <c r="AC18" s="210"/>
      <c r="AD18" s="210"/>
      <c r="AE18" s="210"/>
      <c r="AF18" s="210"/>
      <c r="AG18" s="210" t="s">
        <v>176</v>
      </c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2" x14ac:dyDescent="0.2">
      <c r="A19" s="217"/>
      <c r="B19" s="218"/>
      <c r="C19" s="247" t="s">
        <v>238</v>
      </c>
      <c r="D19" s="236"/>
      <c r="E19" s="236"/>
      <c r="F19" s="236"/>
      <c r="G19" s="236"/>
      <c r="H19" s="220"/>
      <c r="I19" s="220"/>
      <c r="J19" s="220"/>
      <c r="K19" s="220"/>
      <c r="L19" s="220"/>
      <c r="M19" s="220"/>
      <c r="N19" s="219"/>
      <c r="O19" s="219"/>
      <c r="P19" s="219"/>
      <c r="Q19" s="219"/>
      <c r="R19" s="220"/>
      <c r="S19" s="220"/>
      <c r="T19" s="220"/>
      <c r="U19" s="220"/>
      <c r="V19" s="220"/>
      <c r="W19" s="220"/>
      <c r="X19" s="220"/>
      <c r="Y19" s="220"/>
      <c r="Z19" s="210"/>
      <c r="AA19" s="210"/>
      <c r="AB19" s="210"/>
      <c r="AC19" s="210"/>
      <c r="AD19" s="210"/>
      <c r="AE19" s="210"/>
      <c r="AF19" s="210"/>
      <c r="AG19" s="210" t="s">
        <v>178</v>
      </c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x14ac:dyDescent="0.2">
      <c r="A20" s="222" t="s">
        <v>166</v>
      </c>
      <c r="B20" s="223" t="s">
        <v>99</v>
      </c>
      <c r="C20" s="245" t="s">
        <v>100</v>
      </c>
      <c r="D20" s="224"/>
      <c r="E20" s="225"/>
      <c r="F20" s="226"/>
      <c r="G20" s="226">
        <f>SUMIF(AG21:AG28,"&lt;&gt;NOR",G21:G28)</f>
        <v>0</v>
      </c>
      <c r="H20" s="226"/>
      <c r="I20" s="226">
        <f>SUM(I21:I28)</f>
        <v>0</v>
      </c>
      <c r="J20" s="226"/>
      <c r="K20" s="226">
        <f>SUM(K21:K28)</f>
        <v>0</v>
      </c>
      <c r="L20" s="226"/>
      <c r="M20" s="226">
        <f>SUM(M21:M28)</f>
        <v>0</v>
      </c>
      <c r="N20" s="225"/>
      <c r="O20" s="225">
        <f>SUM(O21:O28)</f>
        <v>0</v>
      </c>
      <c r="P20" s="225"/>
      <c r="Q20" s="225">
        <f>SUM(Q21:Q28)</f>
        <v>0</v>
      </c>
      <c r="R20" s="226"/>
      <c r="S20" s="226"/>
      <c r="T20" s="227"/>
      <c r="U20" s="221"/>
      <c r="V20" s="221">
        <f>SUM(V21:V28)</f>
        <v>21.380000000000003</v>
      </c>
      <c r="W20" s="221"/>
      <c r="X20" s="221"/>
      <c r="Y20" s="221"/>
      <c r="AG20" t="s">
        <v>167</v>
      </c>
    </row>
    <row r="21" spans="1:60" ht="22.5" outlineLevel="1" x14ac:dyDescent="0.2">
      <c r="A21" s="237">
        <v>7</v>
      </c>
      <c r="B21" s="238" t="s">
        <v>244</v>
      </c>
      <c r="C21" s="248" t="s">
        <v>245</v>
      </c>
      <c r="D21" s="239" t="s">
        <v>211</v>
      </c>
      <c r="E21" s="240">
        <v>6.84</v>
      </c>
      <c r="F21" s="241"/>
      <c r="G21" s="242">
        <f>ROUND(E21*F21,2)</f>
        <v>0</v>
      </c>
      <c r="H21" s="241"/>
      <c r="I21" s="242">
        <f>ROUND(E21*H21,2)</f>
        <v>0</v>
      </c>
      <c r="J21" s="241"/>
      <c r="K21" s="242">
        <f>ROUND(E21*J21,2)</f>
        <v>0</v>
      </c>
      <c r="L21" s="242">
        <v>21</v>
      </c>
      <c r="M21" s="242">
        <f>G21*(1+L21/100)</f>
        <v>0</v>
      </c>
      <c r="N21" s="240">
        <v>0</v>
      </c>
      <c r="O21" s="240">
        <f>ROUND(E21*N21,2)</f>
        <v>0</v>
      </c>
      <c r="P21" s="240">
        <v>0</v>
      </c>
      <c r="Q21" s="240">
        <f>ROUND(E21*P21,2)</f>
        <v>0</v>
      </c>
      <c r="R21" s="242" t="s">
        <v>212</v>
      </c>
      <c r="S21" s="242" t="s">
        <v>172</v>
      </c>
      <c r="T21" s="243" t="s">
        <v>173</v>
      </c>
      <c r="U21" s="220">
        <v>0.65200000000000002</v>
      </c>
      <c r="V21" s="220">
        <f>ROUND(E21*U21,2)</f>
        <v>4.46</v>
      </c>
      <c r="W21" s="220"/>
      <c r="X21" s="220" t="s">
        <v>174</v>
      </c>
      <c r="Y21" s="220" t="s">
        <v>175</v>
      </c>
      <c r="Z21" s="210"/>
      <c r="AA21" s="210"/>
      <c r="AB21" s="210"/>
      <c r="AC21" s="210"/>
      <c r="AD21" s="210"/>
      <c r="AE21" s="210"/>
      <c r="AF21" s="210"/>
      <c r="AG21" s="210" t="s">
        <v>176</v>
      </c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1" x14ac:dyDescent="0.2">
      <c r="A22" s="229">
        <v>8</v>
      </c>
      <c r="B22" s="230" t="s">
        <v>246</v>
      </c>
      <c r="C22" s="246" t="s">
        <v>247</v>
      </c>
      <c r="D22" s="231" t="s">
        <v>211</v>
      </c>
      <c r="E22" s="232">
        <v>6.84</v>
      </c>
      <c r="F22" s="233"/>
      <c r="G22" s="234">
        <f>ROUND(E22*F22,2)</f>
        <v>0</v>
      </c>
      <c r="H22" s="233"/>
      <c r="I22" s="234">
        <f>ROUND(E22*H22,2)</f>
        <v>0</v>
      </c>
      <c r="J22" s="233"/>
      <c r="K22" s="234">
        <f>ROUND(E22*J22,2)</f>
        <v>0</v>
      </c>
      <c r="L22" s="234">
        <v>21</v>
      </c>
      <c r="M22" s="234">
        <f>G22*(1+L22/100)</f>
        <v>0</v>
      </c>
      <c r="N22" s="232">
        <v>0</v>
      </c>
      <c r="O22" s="232">
        <f>ROUND(E22*N22,2)</f>
        <v>0</v>
      </c>
      <c r="P22" s="232">
        <v>0</v>
      </c>
      <c r="Q22" s="232">
        <f>ROUND(E22*P22,2)</f>
        <v>0</v>
      </c>
      <c r="R22" s="234" t="s">
        <v>212</v>
      </c>
      <c r="S22" s="234" t="s">
        <v>172</v>
      </c>
      <c r="T22" s="235" t="s">
        <v>173</v>
      </c>
      <c r="U22" s="220">
        <v>7.3999999999999996E-2</v>
      </c>
      <c r="V22" s="220">
        <f>ROUND(E22*U22,2)</f>
        <v>0.51</v>
      </c>
      <c r="W22" s="220"/>
      <c r="X22" s="220" t="s">
        <v>174</v>
      </c>
      <c r="Y22" s="220" t="s">
        <v>175</v>
      </c>
      <c r="Z22" s="210"/>
      <c r="AA22" s="210"/>
      <c r="AB22" s="210"/>
      <c r="AC22" s="210"/>
      <c r="AD22" s="210"/>
      <c r="AE22" s="210"/>
      <c r="AF22" s="210"/>
      <c r="AG22" s="210" t="s">
        <v>176</v>
      </c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2" x14ac:dyDescent="0.2">
      <c r="A23" s="217"/>
      <c r="B23" s="218"/>
      <c r="C23" s="247" t="s">
        <v>233</v>
      </c>
      <c r="D23" s="236"/>
      <c r="E23" s="236"/>
      <c r="F23" s="236"/>
      <c r="G23" s="236"/>
      <c r="H23" s="220"/>
      <c r="I23" s="220"/>
      <c r="J23" s="220"/>
      <c r="K23" s="220"/>
      <c r="L23" s="220"/>
      <c r="M23" s="220"/>
      <c r="N23" s="219"/>
      <c r="O23" s="219"/>
      <c r="P23" s="219"/>
      <c r="Q23" s="219"/>
      <c r="R23" s="220"/>
      <c r="S23" s="220"/>
      <c r="T23" s="220"/>
      <c r="U23" s="220"/>
      <c r="V23" s="220"/>
      <c r="W23" s="220"/>
      <c r="X23" s="220"/>
      <c r="Y23" s="220"/>
      <c r="Z23" s="210"/>
      <c r="AA23" s="210"/>
      <c r="AB23" s="210"/>
      <c r="AC23" s="210"/>
      <c r="AD23" s="210"/>
      <c r="AE23" s="210"/>
      <c r="AF23" s="210"/>
      <c r="AG23" s="210" t="s">
        <v>178</v>
      </c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ht="22.5" outlineLevel="1" x14ac:dyDescent="0.2">
      <c r="A24" s="229">
        <v>9</v>
      </c>
      <c r="B24" s="230" t="s">
        <v>248</v>
      </c>
      <c r="C24" s="246" t="s">
        <v>249</v>
      </c>
      <c r="D24" s="231" t="s">
        <v>181</v>
      </c>
      <c r="E24" s="232">
        <v>45.6</v>
      </c>
      <c r="F24" s="233"/>
      <c r="G24" s="234">
        <f>ROUND(E24*F24,2)</f>
        <v>0</v>
      </c>
      <c r="H24" s="233"/>
      <c r="I24" s="234">
        <f>ROUND(E24*H24,2)</f>
        <v>0</v>
      </c>
      <c r="J24" s="233"/>
      <c r="K24" s="234">
        <f>ROUND(E24*J24,2)</f>
        <v>0</v>
      </c>
      <c r="L24" s="234">
        <v>21</v>
      </c>
      <c r="M24" s="234">
        <f>G24*(1+L24/100)</f>
        <v>0</v>
      </c>
      <c r="N24" s="232">
        <v>0</v>
      </c>
      <c r="O24" s="232">
        <f>ROUND(E24*N24,2)</f>
        <v>0</v>
      </c>
      <c r="P24" s="232">
        <v>0</v>
      </c>
      <c r="Q24" s="232">
        <f>ROUND(E24*P24,2)</f>
        <v>0</v>
      </c>
      <c r="R24" s="234" t="s">
        <v>212</v>
      </c>
      <c r="S24" s="234" t="s">
        <v>172</v>
      </c>
      <c r="T24" s="235" t="s">
        <v>173</v>
      </c>
      <c r="U24" s="220">
        <v>0.26300000000000001</v>
      </c>
      <c r="V24" s="220">
        <f>ROUND(E24*U24,2)</f>
        <v>11.99</v>
      </c>
      <c r="W24" s="220"/>
      <c r="X24" s="220" t="s">
        <v>174</v>
      </c>
      <c r="Y24" s="220" t="s">
        <v>175</v>
      </c>
      <c r="Z24" s="210"/>
      <c r="AA24" s="210"/>
      <c r="AB24" s="210"/>
      <c r="AC24" s="210"/>
      <c r="AD24" s="210"/>
      <c r="AE24" s="210"/>
      <c r="AF24" s="210"/>
      <c r="AG24" s="210" t="s">
        <v>176</v>
      </c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outlineLevel="2" x14ac:dyDescent="0.2">
      <c r="A25" s="217"/>
      <c r="B25" s="218"/>
      <c r="C25" s="247" t="s">
        <v>250</v>
      </c>
      <c r="D25" s="236"/>
      <c r="E25" s="236"/>
      <c r="F25" s="236"/>
      <c r="G25" s="236"/>
      <c r="H25" s="220"/>
      <c r="I25" s="220"/>
      <c r="J25" s="220"/>
      <c r="K25" s="220"/>
      <c r="L25" s="220"/>
      <c r="M25" s="220"/>
      <c r="N25" s="219"/>
      <c r="O25" s="219"/>
      <c r="P25" s="219"/>
      <c r="Q25" s="219"/>
      <c r="R25" s="220"/>
      <c r="S25" s="220"/>
      <c r="T25" s="220"/>
      <c r="U25" s="220"/>
      <c r="V25" s="220"/>
      <c r="W25" s="220"/>
      <c r="X25" s="220"/>
      <c r="Y25" s="220"/>
      <c r="Z25" s="210"/>
      <c r="AA25" s="210"/>
      <c r="AB25" s="210"/>
      <c r="AC25" s="210"/>
      <c r="AD25" s="210"/>
      <c r="AE25" s="210"/>
      <c r="AF25" s="210"/>
      <c r="AG25" s="210" t="s">
        <v>178</v>
      </c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44" t="str">
        <f>C25</f>
        <v>s případným nutným přemístěním hromad nebo dočasných skládek na místo potřeby ze vzdálenosti do 30 m, ve svahu sklonu přes 1 : 5,</v>
      </c>
      <c r="BB25" s="210"/>
      <c r="BC25" s="210"/>
      <c r="BD25" s="210"/>
      <c r="BE25" s="210"/>
      <c r="BF25" s="210"/>
      <c r="BG25" s="210"/>
      <c r="BH25" s="210"/>
    </row>
    <row r="26" spans="1:60" outlineLevel="1" x14ac:dyDescent="0.2">
      <c r="A26" s="229">
        <v>10</v>
      </c>
      <c r="B26" s="230" t="s">
        <v>251</v>
      </c>
      <c r="C26" s="246" t="s">
        <v>252</v>
      </c>
      <c r="D26" s="231" t="s">
        <v>181</v>
      </c>
      <c r="E26" s="232">
        <v>45.6</v>
      </c>
      <c r="F26" s="233"/>
      <c r="G26" s="234">
        <f>ROUND(E26*F26,2)</f>
        <v>0</v>
      </c>
      <c r="H26" s="233"/>
      <c r="I26" s="234">
        <f>ROUND(E26*H26,2)</f>
        <v>0</v>
      </c>
      <c r="J26" s="233"/>
      <c r="K26" s="234">
        <f>ROUND(E26*J26,2)</f>
        <v>0</v>
      </c>
      <c r="L26" s="234">
        <v>21</v>
      </c>
      <c r="M26" s="234">
        <f>G26*(1+L26/100)</f>
        <v>0</v>
      </c>
      <c r="N26" s="232">
        <v>0</v>
      </c>
      <c r="O26" s="232">
        <f>ROUND(E26*N26,2)</f>
        <v>0</v>
      </c>
      <c r="P26" s="232">
        <v>0</v>
      </c>
      <c r="Q26" s="232">
        <f>ROUND(E26*P26,2)</f>
        <v>0</v>
      </c>
      <c r="R26" s="234" t="s">
        <v>253</v>
      </c>
      <c r="S26" s="234" t="s">
        <v>172</v>
      </c>
      <c r="T26" s="235" t="s">
        <v>173</v>
      </c>
      <c r="U26" s="220">
        <v>9.7000000000000003E-2</v>
      </c>
      <c r="V26" s="220">
        <f>ROUND(E26*U26,2)</f>
        <v>4.42</v>
      </c>
      <c r="W26" s="220"/>
      <c r="X26" s="220" t="s">
        <v>174</v>
      </c>
      <c r="Y26" s="220" t="s">
        <v>175</v>
      </c>
      <c r="Z26" s="210"/>
      <c r="AA26" s="210"/>
      <c r="AB26" s="210"/>
      <c r="AC26" s="210"/>
      <c r="AD26" s="210"/>
      <c r="AE26" s="210"/>
      <c r="AF26" s="210"/>
      <c r="AG26" s="210" t="s">
        <v>176</v>
      </c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2" x14ac:dyDescent="0.2">
      <c r="A27" s="217"/>
      <c r="B27" s="218"/>
      <c r="C27" s="247" t="s">
        <v>254</v>
      </c>
      <c r="D27" s="236"/>
      <c r="E27" s="236"/>
      <c r="F27" s="236"/>
      <c r="G27" s="236"/>
      <c r="H27" s="220"/>
      <c r="I27" s="220"/>
      <c r="J27" s="220"/>
      <c r="K27" s="220"/>
      <c r="L27" s="220"/>
      <c r="M27" s="220"/>
      <c r="N27" s="219"/>
      <c r="O27" s="219"/>
      <c r="P27" s="219"/>
      <c r="Q27" s="219"/>
      <c r="R27" s="220"/>
      <c r="S27" s="220"/>
      <c r="T27" s="220"/>
      <c r="U27" s="220"/>
      <c r="V27" s="220"/>
      <c r="W27" s="220"/>
      <c r="X27" s="220"/>
      <c r="Y27" s="220"/>
      <c r="Z27" s="210"/>
      <c r="AA27" s="210"/>
      <c r="AB27" s="210"/>
      <c r="AC27" s="210"/>
      <c r="AD27" s="210"/>
      <c r="AE27" s="210"/>
      <c r="AF27" s="210"/>
      <c r="AG27" s="210" t="s">
        <v>178</v>
      </c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1" x14ac:dyDescent="0.2">
      <c r="A28" s="237">
        <v>11</v>
      </c>
      <c r="B28" s="238" t="s">
        <v>255</v>
      </c>
      <c r="C28" s="248" t="s">
        <v>256</v>
      </c>
      <c r="D28" s="239" t="s">
        <v>257</v>
      </c>
      <c r="E28" s="240">
        <v>2</v>
      </c>
      <c r="F28" s="241"/>
      <c r="G28" s="242">
        <f>ROUND(E28*F28,2)</f>
        <v>0</v>
      </c>
      <c r="H28" s="241"/>
      <c r="I28" s="242">
        <f>ROUND(E28*H28,2)</f>
        <v>0</v>
      </c>
      <c r="J28" s="241"/>
      <c r="K28" s="242">
        <f>ROUND(E28*J28,2)</f>
        <v>0</v>
      </c>
      <c r="L28" s="242">
        <v>21</v>
      </c>
      <c r="M28" s="242">
        <f>G28*(1+L28/100)</f>
        <v>0</v>
      </c>
      <c r="N28" s="240">
        <v>1E-3</v>
      </c>
      <c r="O28" s="240">
        <f>ROUND(E28*N28,2)</f>
        <v>0</v>
      </c>
      <c r="P28" s="240">
        <v>0</v>
      </c>
      <c r="Q28" s="240">
        <f>ROUND(E28*P28,2)</f>
        <v>0</v>
      </c>
      <c r="R28" s="242" t="s">
        <v>258</v>
      </c>
      <c r="S28" s="242" t="s">
        <v>172</v>
      </c>
      <c r="T28" s="243" t="s">
        <v>173</v>
      </c>
      <c r="U28" s="220">
        <v>0</v>
      </c>
      <c r="V28" s="220">
        <f>ROUND(E28*U28,2)</f>
        <v>0</v>
      </c>
      <c r="W28" s="220"/>
      <c r="X28" s="220" t="s">
        <v>259</v>
      </c>
      <c r="Y28" s="220" t="s">
        <v>175</v>
      </c>
      <c r="Z28" s="210"/>
      <c r="AA28" s="210"/>
      <c r="AB28" s="210"/>
      <c r="AC28" s="210"/>
      <c r="AD28" s="210"/>
      <c r="AE28" s="210"/>
      <c r="AF28" s="210"/>
      <c r="AG28" s="210" t="s">
        <v>260</v>
      </c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x14ac:dyDescent="0.2">
      <c r="A29" s="222" t="s">
        <v>166</v>
      </c>
      <c r="B29" s="223" t="s">
        <v>105</v>
      </c>
      <c r="C29" s="245" t="s">
        <v>106</v>
      </c>
      <c r="D29" s="224"/>
      <c r="E29" s="225"/>
      <c r="F29" s="226"/>
      <c r="G29" s="226">
        <f>SUMIF(AG30:AG31,"&lt;&gt;NOR",G30:G31)</f>
        <v>0</v>
      </c>
      <c r="H29" s="226"/>
      <c r="I29" s="226">
        <f>SUM(I30:I31)</f>
        <v>0</v>
      </c>
      <c r="J29" s="226"/>
      <c r="K29" s="226">
        <f>SUM(K30:K31)</f>
        <v>0</v>
      </c>
      <c r="L29" s="226"/>
      <c r="M29" s="226">
        <f>SUM(M30:M31)</f>
        <v>0</v>
      </c>
      <c r="N29" s="225"/>
      <c r="O29" s="225">
        <f>SUM(O30:O31)</f>
        <v>6.9999999999999993E-2</v>
      </c>
      <c r="P29" s="225"/>
      <c r="Q29" s="225">
        <f>SUM(Q30:Q31)</f>
        <v>0</v>
      </c>
      <c r="R29" s="226"/>
      <c r="S29" s="226"/>
      <c r="T29" s="227"/>
      <c r="U29" s="221"/>
      <c r="V29" s="221">
        <f>SUM(V30:V31)</f>
        <v>7.35</v>
      </c>
      <c r="W29" s="221"/>
      <c r="X29" s="221"/>
      <c r="Y29" s="221"/>
      <c r="AG29" t="s">
        <v>167</v>
      </c>
    </row>
    <row r="30" spans="1:60" outlineLevel="1" x14ac:dyDescent="0.2">
      <c r="A30" s="237">
        <v>12</v>
      </c>
      <c r="B30" s="238" t="s">
        <v>288</v>
      </c>
      <c r="C30" s="248" t="s">
        <v>289</v>
      </c>
      <c r="D30" s="239" t="s">
        <v>181</v>
      </c>
      <c r="E30" s="240">
        <v>167</v>
      </c>
      <c r="F30" s="241"/>
      <c r="G30" s="242">
        <f>ROUND(E30*F30,2)</f>
        <v>0</v>
      </c>
      <c r="H30" s="241"/>
      <c r="I30" s="242">
        <f>ROUND(E30*H30,2)</f>
        <v>0</v>
      </c>
      <c r="J30" s="241"/>
      <c r="K30" s="242">
        <f>ROUND(E30*J30,2)</f>
        <v>0</v>
      </c>
      <c r="L30" s="242">
        <v>21</v>
      </c>
      <c r="M30" s="242">
        <f>G30*(1+L30/100)</f>
        <v>0</v>
      </c>
      <c r="N30" s="240">
        <v>3.0000000000000001E-5</v>
      </c>
      <c r="O30" s="240">
        <f>ROUND(E30*N30,2)</f>
        <v>0.01</v>
      </c>
      <c r="P30" s="240">
        <v>0</v>
      </c>
      <c r="Q30" s="240">
        <f>ROUND(E30*P30,2)</f>
        <v>0</v>
      </c>
      <c r="R30" s="242" t="s">
        <v>263</v>
      </c>
      <c r="S30" s="242" t="s">
        <v>172</v>
      </c>
      <c r="T30" s="243" t="s">
        <v>173</v>
      </c>
      <c r="U30" s="220">
        <v>4.3999999999999997E-2</v>
      </c>
      <c r="V30" s="220">
        <f>ROUND(E30*U30,2)</f>
        <v>7.35</v>
      </c>
      <c r="W30" s="220"/>
      <c r="X30" s="220" t="s">
        <v>174</v>
      </c>
      <c r="Y30" s="220" t="s">
        <v>175</v>
      </c>
      <c r="Z30" s="210"/>
      <c r="AA30" s="210"/>
      <c r="AB30" s="210"/>
      <c r="AC30" s="210"/>
      <c r="AD30" s="210"/>
      <c r="AE30" s="210"/>
      <c r="AF30" s="210"/>
      <c r="AG30" s="210" t="s">
        <v>176</v>
      </c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ht="22.5" outlineLevel="1" x14ac:dyDescent="0.2">
      <c r="A31" s="237">
        <v>13</v>
      </c>
      <c r="B31" s="238" t="s">
        <v>273</v>
      </c>
      <c r="C31" s="248" t="s">
        <v>274</v>
      </c>
      <c r="D31" s="239" t="s">
        <v>181</v>
      </c>
      <c r="E31" s="240">
        <v>183.7</v>
      </c>
      <c r="F31" s="241"/>
      <c r="G31" s="242">
        <f>ROUND(E31*F31,2)</f>
        <v>0</v>
      </c>
      <c r="H31" s="241"/>
      <c r="I31" s="242">
        <f>ROUND(E31*H31,2)</f>
        <v>0</v>
      </c>
      <c r="J31" s="241"/>
      <c r="K31" s="242">
        <f>ROUND(E31*J31,2)</f>
        <v>0</v>
      </c>
      <c r="L31" s="242">
        <v>21</v>
      </c>
      <c r="M31" s="242">
        <f>G31*(1+L31/100)</f>
        <v>0</v>
      </c>
      <c r="N31" s="240">
        <v>2.9999999999999997E-4</v>
      </c>
      <c r="O31" s="240">
        <f>ROUND(E31*N31,2)</f>
        <v>0.06</v>
      </c>
      <c r="P31" s="240">
        <v>0</v>
      </c>
      <c r="Q31" s="240">
        <f>ROUND(E31*P31,2)</f>
        <v>0</v>
      </c>
      <c r="R31" s="242" t="s">
        <v>258</v>
      </c>
      <c r="S31" s="242" t="s">
        <v>172</v>
      </c>
      <c r="T31" s="243" t="s">
        <v>173</v>
      </c>
      <c r="U31" s="220">
        <v>0</v>
      </c>
      <c r="V31" s="220">
        <f>ROUND(E31*U31,2)</f>
        <v>0</v>
      </c>
      <c r="W31" s="220"/>
      <c r="X31" s="220" t="s">
        <v>259</v>
      </c>
      <c r="Y31" s="220" t="s">
        <v>175</v>
      </c>
      <c r="Z31" s="210"/>
      <c r="AA31" s="210"/>
      <c r="AB31" s="210"/>
      <c r="AC31" s="210"/>
      <c r="AD31" s="210"/>
      <c r="AE31" s="210"/>
      <c r="AF31" s="210"/>
      <c r="AG31" s="210" t="s">
        <v>260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x14ac:dyDescent="0.2">
      <c r="A32" s="222" t="s">
        <v>166</v>
      </c>
      <c r="B32" s="223" t="s">
        <v>111</v>
      </c>
      <c r="C32" s="245" t="s">
        <v>112</v>
      </c>
      <c r="D32" s="224"/>
      <c r="E32" s="225"/>
      <c r="F32" s="226"/>
      <c r="G32" s="226">
        <f>SUMIF(AG33:AG34,"&lt;&gt;NOR",G33:G34)</f>
        <v>0</v>
      </c>
      <c r="H32" s="226"/>
      <c r="I32" s="226">
        <f>SUM(I33:I34)</f>
        <v>0</v>
      </c>
      <c r="J32" s="226"/>
      <c r="K32" s="226">
        <f>SUM(K33:K34)</f>
        <v>0</v>
      </c>
      <c r="L32" s="226"/>
      <c r="M32" s="226">
        <f>SUM(M33:M34)</f>
        <v>0</v>
      </c>
      <c r="N32" s="225"/>
      <c r="O32" s="225">
        <f>SUM(O33:O34)</f>
        <v>199.9</v>
      </c>
      <c r="P32" s="225"/>
      <c r="Q32" s="225">
        <f>SUM(Q33:Q34)</f>
        <v>0</v>
      </c>
      <c r="R32" s="226"/>
      <c r="S32" s="226"/>
      <c r="T32" s="227"/>
      <c r="U32" s="221"/>
      <c r="V32" s="221">
        <f>SUM(V33:V34)</f>
        <v>13.52</v>
      </c>
      <c r="W32" s="221"/>
      <c r="X32" s="221"/>
      <c r="Y32" s="221"/>
      <c r="AG32" t="s">
        <v>167</v>
      </c>
    </row>
    <row r="33" spans="1:60" ht="22.5" outlineLevel="1" x14ac:dyDescent="0.2">
      <c r="A33" s="237">
        <v>14</v>
      </c>
      <c r="B33" s="238" t="s">
        <v>310</v>
      </c>
      <c r="C33" s="248" t="s">
        <v>311</v>
      </c>
      <c r="D33" s="239" t="s">
        <v>181</v>
      </c>
      <c r="E33" s="240">
        <v>334</v>
      </c>
      <c r="F33" s="241"/>
      <c r="G33" s="242">
        <f>ROUND(E33*F33,2)</f>
        <v>0</v>
      </c>
      <c r="H33" s="241"/>
      <c r="I33" s="242">
        <f>ROUND(E33*H33,2)</f>
        <v>0</v>
      </c>
      <c r="J33" s="241"/>
      <c r="K33" s="242">
        <f>ROUND(E33*J33,2)</f>
        <v>0</v>
      </c>
      <c r="L33" s="242">
        <v>21</v>
      </c>
      <c r="M33" s="242">
        <f>G33*(1+L33/100)</f>
        <v>0</v>
      </c>
      <c r="N33" s="240">
        <v>0.378</v>
      </c>
      <c r="O33" s="240">
        <f>ROUND(E33*N33,2)</f>
        <v>126.25</v>
      </c>
      <c r="P33" s="240">
        <v>0</v>
      </c>
      <c r="Q33" s="240">
        <f>ROUND(E33*P33,2)</f>
        <v>0</v>
      </c>
      <c r="R33" s="242" t="s">
        <v>171</v>
      </c>
      <c r="S33" s="242" t="s">
        <v>172</v>
      </c>
      <c r="T33" s="243" t="s">
        <v>173</v>
      </c>
      <c r="U33" s="220">
        <v>2.5999999999999999E-2</v>
      </c>
      <c r="V33" s="220">
        <f>ROUND(E33*U33,2)</f>
        <v>8.68</v>
      </c>
      <c r="W33" s="220"/>
      <c r="X33" s="220" t="s">
        <v>174</v>
      </c>
      <c r="Y33" s="220" t="s">
        <v>175</v>
      </c>
      <c r="Z33" s="210"/>
      <c r="AA33" s="210"/>
      <c r="AB33" s="210"/>
      <c r="AC33" s="210"/>
      <c r="AD33" s="210"/>
      <c r="AE33" s="210"/>
      <c r="AF33" s="210"/>
      <c r="AG33" s="210" t="s">
        <v>176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ht="22.5" outlineLevel="1" x14ac:dyDescent="0.2">
      <c r="A34" s="237">
        <v>15</v>
      </c>
      <c r="B34" s="238" t="s">
        <v>312</v>
      </c>
      <c r="C34" s="248" t="s">
        <v>313</v>
      </c>
      <c r="D34" s="239" t="s">
        <v>181</v>
      </c>
      <c r="E34" s="240">
        <v>167</v>
      </c>
      <c r="F34" s="241"/>
      <c r="G34" s="242">
        <f>ROUND(E34*F34,2)</f>
        <v>0</v>
      </c>
      <c r="H34" s="241"/>
      <c r="I34" s="242">
        <f>ROUND(E34*H34,2)</f>
        <v>0</v>
      </c>
      <c r="J34" s="241"/>
      <c r="K34" s="242">
        <f>ROUND(E34*J34,2)</f>
        <v>0</v>
      </c>
      <c r="L34" s="242">
        <v>21</v>
      </c>
      <c r="M34" s="242">
        <f>G34*(1+L34/100)</f>
        <v>0</v>
      </c>
      <c r="N34" s="240">
        <v>0.441</v>
      </c>
      <c r="O34" s="240">
        <f>ROUND(E34*N34,2)</f>
        <v>73.650000000000006</v>
      </c>
      <c r="P34" s="240">
        <v>0</v>
      </c>
      <c r="Q34" s="240">
        <f>ROUND(E34*P34,2)</f>
        <v>0</v>
      </c>
      <c r="R34" s="242" t="s">
        <v>171</v>
      </c>
      <c r="S34" s="242" t="s">
        <v>172</v>
      </c>
      <c r="T34" s="243" t="s">
        <v>173</v>
      </c>
      <c r="U34" s="220">
        <v>2.9000000000000001E-2</v>
      </c>
      <c r="V34" s="220">
        <f>ROUND(E34*U34,2)</f>
        <v>4.84</v>
      </c>
      <c r="W34" s="220"/>
      <c r="X34" s="220" t="s">
        <v>174</v>
      </c>
      <c r="Y34" s="220" t="s">
        <v>175</v>
      </c>
      <c r="Z34" s="210"/>
      <c r="AA34" s="210"/>
      <c r="AB34" s="210"/>
      <c r="AC34" s="210"/>
      <c r="AD34" s="210"/>
      <c r="AE34" s="210"/>
      <c r="AF34" s="210"/>
      <c r="AG34" s="210" t="s">
        <v>176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x14ac:dyDescent="0.2">
      <c r="A35" s="222" t="s">
        <v>166</v>
      </c>
      <c r="B35" s="223" t="s">
        <v>125</v>
      </c>
      <c r="C35" s="245" t="s">
        <v>126</v>
      </c>
      <c r="D35" s="224"/>
      <c r="E35" s="225"/>
      <c r="F35" s="226"/>
      <c r="G35" s="226">
        <f>SUMIF(AG36:AG36,"&lt;&gt;NOR",G36:G36)</f>
        <v>0</v>
      </c>
      <c r="H35" s="226"/>
      <c r="I35" s="226">
        <f>SUM(I36:I36)</f>
        <v>0</v>
      </c>
      <c r="J35" s="226"/>
      <c r="K35" s="226">
        <f>SUM(K36:K36)</f>
        <v>0</v>
      </c>
      <c r="L35" s="226"/>
      <c r="M35" s="226">
        <f>SUM(M36:M36)</f>
        <v>0</v>
      </c>
      <c r="N35" s="225"/>
      <c r="O35" s="225">
        <f>SUM(O36:O36)</f>
        <v>0</v>
      </c>
      <c r="P35" s="225"/>
      <c r="Q35" s="225">
        <f>SUM(Q36:Q36)</f>
        <v>0</v>
      </c>
      <c r="R35" s="226"/>
      <c r="S35" s="226"/>
      <c r="T35" s="227"/>
      <c r="U35" s="221"/>
      <c r="V35" s="221">
        <f>SUM(V36:V36)</f>
        <v>15</v>
      </c>
      <c r="W35" s="221"/>
      <c r="X35" s="221"/>
      <c r="Y35" s="221"/>
      <c r="AG35" t="s">
        <v>167</v>
      </c>
    </row>
    <row r="36" spans="1:60" outlineLevel="1" x14ac:dyDescent="0.2">
      <c r="A36" s="237">
        <v>16</v>
      </c>
      <c r="B36" s="238" t="s">
        <v>472</v>
      </c>
      <c r="C36" s="248" t="s">
        <v>473</v>
      </c>
      <c r="D36" s="239" t="s">
        <v>192</v>
      </c>
      <c r="E36" s="240">
        <v>199.96111999999999</v>
      </c>
      <c r="F36" s="241"/>
      <c r="G36" s="242">
        <f>ROUND(E36*F36,2)</f>
        <v>0</v>
      </c>
      <c r="H36" s="241"/>
      <c r="I36" s="242">
        <f>ROUND(E36*H36,2)</f>
        <v>0</v>
      </c>
      <c r="J36" s="241"/>
      <c r="K36" s="242">
        <f>ROUND(E36*J36,2)</f>
        <v>0</v>
      </c>
      <c r="L36" s="242">
        <v>21</v>
      </c>
      <c r="M36" s="242">
        <f>G36*(1+L36/100)</f>
        <v>0</v>
      </c>
      <c r="N36" s="240">
        <v>0</v>
      </c>
      <c r="O36" s="240">
        <f>ROUND(E36*N36,2)</f>
        <v>0</v>
      </c>
      <c r="P36" s="240">
        <v>0</v>
      </c>
      <c r="Q36" s="240">
        <f>ROUND(E36*P36,2)</f>
        <v>0</v>
      </c>
      <c r="R36" s="242" t="s">
        <v>253</v>
      </c>
      <c r="S36" s="242" t="s">
        <v>172</v>
      </c>
      <c r="T36" s="243" t="s">
        <v>173</v>
      </c>
      <c r="U36" s="220">
        <v>7.4999999999999997E-2</v>
      </c>
      <c r="V36" s="220">
        <f>ROUND(E36*U36,2)</f>
        <v>15</v>
      </c>
      <c r="W36" s="220"/>
      <c r="X36" s="220" t="s">
        <v>373</v>
      </c>
      <c r="Y36" s="220" t="s">
        <v>175</v>
      </c>
      <c r="Z36" s="210"/>
      <c r="AA36" s="210"/>
      <c r="AB36" s="210"/>
      <c r="AC36" s="210"/>
      <c r="AD36" s="210"/>
      <c r="AE36" s="210"/>
      <c r="AF36" s="210"/>
      <c r="AG36" s="210" t="s">
        <v>374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x14ac:dyDescent="0.2">
      <c r="A37" s="222" t="s">
        <v>166</v>
      </c>
      <c r="B37" s="223" t="s">
        <v>137</v>
      </c>
      <c r="C37" s="245" t="s">
        <v>27</v>
      </c>
      <c r="D37" s="224"/>
      <c r="E37" s="225"/>
      <c r="F37" s="226"/>
      <c r="G37" s="226">
        <f>SUMIF(AG38:AG39,"&lt;&gt;NOR",G38:G39)</f>
        <v>0</v>
      </c>
      <c r="H37" s="226"/>
      <c r="I37" s="226">
        <f>SUM(I38:I39)</f>
        <v>0</v>
      </c>
      <c r="J37" s="226"/>
      <c r="K37" s="226">
        <f>SUM(K38:K39)</f>
        <v>0</v>
      </c>
      <c r="L37" s="226"/>
      <c r="M37" s="226">
        <f>SUM(M38:M39)</f>
        <v>0</v>
      </c>
      <c r="N37" s="225"/>
      <c r="O37" s="225">
        <f>SUM(O38:O39)</f>
        <v>0</v>
      </c>
      <c r="P37" s="225"/>
      <c r="Q37" s="225">
        <f>SUM(Q38:Q39)</f>
        <v>0</v>
      </c>
      <c r="R37" s="226"/>
      <c r="S37" s="226"/>
      <c r="T37" s="227"/>
      <c r="U37" s="221"/>
      <c r="V37" s="221">
        <f>SUM(V38:V39)</f>
        <v>0</v>
      </c>
      <c r="W37" s="221"/>
      <c r="X37" s="221"/>
      <c r="Y37" s="221"/>
      <c r="AG37" t="s">
        <v>167</v>
      </c>
    </row>
    <row r="38" spans="1:60" outlineLevel="1" x14ac:dyDescent="0.2">
      <c r="A38" s="237">
        <v>17</v>
      </c>
      <c r="B38" s="238" t="s">
        <v>388</v>
      </c>
      <c r="C38" s="248" t="s">
        <v>389</v>
      </c>
      <c r="D38" s="239" t="s">
        <v>208</v>
      </c>
      <c r="E38" s="240">
        <v>1</v>
      </c>
      <c r="F38" s="241"/>
      <c r="G38" s="242">
        <f>ROUND(E38*F38,2)</f>
        <v>0</v>
      </c>
      <c r="H38" s="241"/>
      <c r="I38" s="242">
        <f>ROUND(E38*H38,2)</f>
        <v>0</v>
      </c>
      <c r="J38" s="241"/>
      <c r="K38" s="242">
        <f>ROUND(E38*J38,2)</f>
        <v>0</v>
      </c>
      <c r="L38" s="242">
        <v>21</v>
      </c>
      <c r="M38" s="242">
        <f>G38*(1+L38/100)</f>
        <v>0</v>
      </c>
      <c r="N38" s="240">
        <v>0</v>
      </c>
      <c r="O38" s="240">
        <f>ROUND(E38*N38,2)</f>
        <v>0</v>
      </c>
      <c r="P38" s="240">
        <v>0</v>
      </c>
      <c r="Q38" s="240">
        <f>ROUND(E38*P38,2)</f>
        <v>0</v>
      </c>
      <c r="R38" s="242"/>
      <c r="S38" s="242" t="s">
        <v>172</v>
      </c>
      <c r="T38" s="243" t="s">
        <v>266</v>
      </c>
      <c r="U38" s="220">
        <v>0</v>
      </c>
      <c r="V38" s="220">
        <f>ROUND(E38*U38,2)</f>
        <v>0</v>
      </c>
      <c r="W38" s="220"/>
      <c r="X38" s="220" t="s">
        <v>390</v>
      </c>
      <c r="Y38" s="220" t="s">
        <v>175</v>
      </c>
      <c r="Z38" s="210"/>
      <c r="AA38" s="210"/>
      <c r="AB38" s="210"/>
      <c r="AC38" s="210"/>
      <c r="AD38" s="210"/>
      <c r="AE38" s="210"/>
      <c r="AF38" s="210"/>
      <c r="AG38" s="210" t="s">
        <v>391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1" x14ac:dyDescent="0.2">
      <c r="A39" s="237">
        <v>18</v>
      </c>
      <c r="B39" s="238" t="s">
        <v>392</v>
      </c>
      <c r="C39" s="248" t="s">
        <v>393</v>
      </c>
      <c r="D39" s="239" t="s">
        <v>208</v>
      </c>
      <c r="E39" s="240">
        <v>1</v>
      </c>
      <c r="F39" s="241"/>
      <c r="G39" s="242">
        <f>ROUND(E39*F39,2)</f>
        <v>0</v>
      </c>
      <c r="H39" s="241"/>
      <c r="I39" s="242">
        <f>ROUND(E39*H39,2)</f>
        <v>0</v>
      </c>
      <c r="J39" s="241"/>
      <c r="K39" s="242">
        <f>ROUND(E39*J39,2)</f>
        <v>0</v>
      </c>
      <c r="L39" s="242">
        <v>21</v>
      </c>
      <c r="M39" s="242">
        <f>G39*(1+L39/100)</f>
        <v>0</v>
      </c>
      <c r="N39" s="240">
        <v>0</v>
      </c>
      <c r="O39" s="240">
        <f>ROUND(E39*N39,2)</f>
        <v>0</v>
      </c>
      <c r="P39" s="240">
        <v>0</v>
      </c>
      <c r="Q39" s="240">
        <f>ROUND(E39*P39,2)</f>
        <v>0</v>
      </c>
      <c r="R39" s="242"/>
      <c r="S39" s="242" t="s">
        <v>202</v>
      </c>
      <c r="T39" s="243" t="s">
        <v>266</v>
      </c>
      <c r="U39" s="220">
        <v>0</v>
      </c>
      <c r="V39" s="220">
        <f>ROUND(E39*U39,2)</f>
        <v>0</v>
      </c>
      <c r="W39" s="220"/>
      <c r="X39" s="220" t="s">
        <v>390</v>
      </c>
      <c r="Y39" s="220" t="s">
        <v>175</v>
      </c>
      <c r="Z39" s="210"/>
      <c r="AA39" s="210"/>
      <c r="AB39" s="210"/>
      <c r="AC39" s="210"/>
      <c r="AD39" s="210"/>
      <c r="AE39" s="210"/>
      <c r="AF39" s="210"/>
      <c r="AG39" s="210" t="s">
        <v>391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x14ac:dyDescent="0.2">
      <c r="A40" s="222" t="s">
        <v>166</v>
      </c>
      <c r="B40" s="223" t="s">
        <v>138</v>
      </c>
      <c r="C40" s="245" t="s">
        <v>28</v>
      </c>
      <c r="D40" s="224"/>
      <c r="E40" s="225"/>
      <c r="F40" s="226"/>
      <c r="G40" s="226">
        <f>SUMIF(AG41:AG44,"&lt;&gt;NOR",G41:G44)</f>
        <v>0</v>
      </c>
      <c r="H40" s="226"/>
      <c r="I40" s="226">
        <f>SUM(I41:I44)</f>
        <v>0</v>
      </c>
      <c r="J40" s="226"/>
      <c r="K40" s="226">
        <f>SUM(K41:K44)</f>
        <v>0</v>
      </c>
      <c r="L40" s="226"/>
      <c r="M40" s="226">
        <f>SUM(M41:M44)</f>
        <v>0</v>
      </c>
      <c r="N40" s="225"/>
      <c r="O40" s="225">
        <f>SUM(O41:O44)</f>
        <v>0</v>
      </c>
      <c r="P40" s="225"/>
      <c r="Q40" s="225">
        <f>SUM(Q41:Q44)</f>
        <v>0</v>
      </c>
      <c r="R40" s="226"/>
      <c r="S40" s="226"/>
      <c r="T40" s="227"/>
      <c r="U40" s="221"/>
      <c r="V40" s="221">
        <f>SUM(V41:V44)</f>
        <v>0</v>
      </c>
      <c r="W40" s="221"/>
      <c r="X40" s="221"/>
      <c r="Y40" s="221"/>
      <c r="AG40" t="s">
        <v>167</v>
      </c>
    </row>
    <row r="41" spans="1:60" outlineLevel="1" x14ac:dyDescent="0.2">
      <c r="A41" s="237">
        <v>19</v>
      </c>
      <c r="B41" s="238" t="s">
        <v>394</v>
      </c>
      <c r="C41" s="248" t="s">
        <v>395</v>
      </c>
      <c r="D41" s="239" t="s">
        <v>208</v>
      </c>
      <c r="E41" s="240">
        <v>1</v>
      </c>
      <c r="F41" s="241"/>
      <c r="G41" s="242">
        <f>ROUND(E41*F41,2)</f>
        <v>0</v>
      </c>
      <c r="H41" s="241"/>
      <c r="I41" s="242">
        <f>ROUND(E41*H41,2)</f>
        <v>0</v>
      </c>
      <c r="J41" s="241"/>
      <c r="K41" s="242">
        <f>ROUND(E41*J41,2)</f>
        <v>0</v>
      </c>
      <c r="L41" s="242">
        <v>21</v>
      </c>
      <c r="M41" s="242">
        <f>G41*(1+L41/100)</f>
        <v>0</v>
      </c>
      <c r="N41" s="240">
        <v>0</v>
      </c>
      <c r="O41" s="240">
        <f>ROUND(E41*N41,2)</f>
        <v>0</v>
      </c>
      <c r="P41" s="240">
        <v>0</v>
      </c>
      <c r="Q41" s="240">
        <f>ROUND(E41*P41,2)</f>
        <v>0</v>
      </c>
      <c r="R41" s="242"/>
      <c r="S41" s="242" t="s">
        <v>202</v>
      </c>
      <c r="T41" s="243" t="s">
        <v>203</v>
      </c>
      <c r="U41" s="220">
        <v>0</v>
      </c>
      <c r="V41" s="220">
        <f>ROUND(E41*U41,2)</f>
        <v>0</v>
      </c>
      <c r="W41" s="220"/>
      <c r="X41" s="220" t="s">
        <v>390</v>
      </c>
      <c r="Y41" s="220" t="s">
        <v>175</v>
      </c>
      <c r="Z41" s="210"/>
      <c r="AA41" s="210"/>
      <c r="AB41" s="210"/>
      <c r="AC41" s="210"/>
      <c r="AD41" s="210"/>
      <c r="AE41" s="210"/>
      <c r="AF41" s="210"/>
      <c r="AG41" s="210" t="s">
        <v>396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1" x14ac:dyDescent="0.2">
      <c r="A42" s="237">
        <v>20</v>
      </c>
      <c r="B42" s="238" t="s">
        <v>397</v>
      </c>
      <c r="C42" s="248" t="s">
        <v>398</v>
      </c>
      <c r="D42" s="239" t="s">
        <v>208</v>
      </c>
      <c r="E42" s="240">
        <v>1</v>
      </c>
      <c r="F42" s="241"/>
      <c r="G42" s="242">
        <f>ROUND(E42*F42,2)</f>
        <v>0</v>
      </c>
      <c r="H42" s="241"/>
      <c r="I42" s="242">
        <f>ROUND(E42*H42,2)</f>
        <v>0</v>
      </c>
      <c r="J42" s="241"/>
      <c r="K42" s="242">
        <f>ROUND(E42*J42,2)</f>
        <v>0</v>
      </c>
      <c r="L42" s="242">
        <v>21</v>
      </c>
      <c r="M42" s="242">
        <f>G42*(1+L42/100)</f>
        <v>0</v>
      </c>
      <c r="N42" s="240">
        <v>0</v>
      </c>
      <c r="O42" s="240">
        <f>ROUND(E42*N42,2)</f>
        <v>0</v>
      </c>
      <c r="P42" s="240">
        <v>0</v>
      </c>
      <c r="Q42" s="240">
        <f>ROUND(E42*P42,2)</f>
        <v>0</v>
      </c>
      <c r="R42" s="242"/>
      <c r="S42" s="242" t="s">
        <v>202</v>
      </c>
      <c r="T42" s="243" t="s">
        <v>203</v>
      </c>
      <c r="U42" s="220">
        <v>0</v>
      </c>
      <c r="V42" s="220">
        <f>ROUND(E42*U42,2)</f>
        <v>0</v>
      </c>
      <c r="W42" s="220"/>
      <c r="X42" s="220" t="s">
        <v>390</v>
      </c>
      <c r="Y42" s="220" t="s">
        <v>175</v>
      </c>
      <c r="Z42" s="210"/>
      <c r="AA42" s="210"/>
      <c r="AB42" s="210"/>
      <c r="AC42" s="210"/>
      <c r="AD42" s="210"/>
      <c r="AE42" s="210"/>
      <c r="AF42" s="210"/>
      <c r="AG42" s="210" t="s">
        <v>396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outlineLevel="1" x14ac:dyDescent="0.2">
      <c r="A43" s="237">
        <v>21</v>
      </c>
      <c r="B43" s="238" t="s">
        <v>399</v>
      </c>
      <c r="C43" s="248" t="s">
        <v>400</v>
      </c>
      <c r="D43" s="239" t="s">
        <v>208</v>
      </c>
      <c r="E43" s="240">
        <v>1</v>
      </c>
      <c r="F43" s="241"/>
      <c r="G43" s="242">
        <f>ROUND(E43*F43,2)</f>
        <v>0</v>
      </c>
      <c r="H43" s="241"/>
      <c r="I43" s="242">
        <f>ROUND(E43*H43,2)</f>
        <v>0</v>
      </c>
      <c r="J43" s="241"/>
      <c r="K43" s="242">
        <f>ROUND(E43*J43,2)</f>
        <v>0</v>
      </c>
      <c r="L43" s="242">
        <v>21</v>
      </c>
      <c r="M43" s="242">
        <f>G43*(1+L43/100)</f>
        <v>0</v>
      </c>
      <c r="N43" s="240">
        <v>0</v>
      </c>
      <c r="O43" s="240">
        <f>ROUND(E43*N43,2)</f>
        <v>0</v>
      </c>
      <c r="P43" s="240">
        <v>0</v>
      </c>
      <c r="Q43" s="240">
        <f>ROUND(E43*P43,2)</f>
        <v>0</v>
      </c>
      <c r="R43" s="242"/>
      <c r="S43" s="242" t="s">
        <v>202</v>
      </c>
      <c r="T43" s="243" t="s">
        <v>203</v>
      </c>
      <c r="U43" s="220">
        <v>0</v>
      </c>
      <c r="V43" s="220">
        <f>ROUND(E43*U43,2)</f>
        <v>0</v>
      </c>
      <c r="W43" s="220"/>
      <c r="X43" s="220" t="s">
        <v>390</v>
      </c>
      <c r="Y43" s="220" t="s">
        <v>175</v>
      </c>
      <c r="Z43" s="210"/>
      <c r="AA43" s="210"/>
      <c r="AB43" s="210"/>
      <c r="AC43" s="210"/>
      <c r="AD43" s="210"/>
      <c r="AE43" s="210"/>
      <c r="AF43" s="210"/>
      <c r="AG43" s="210" t="s">
        <v>396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outlineLevel="1" x14ac:dyDescent="0.2">
      <c r="A44" s="229">
        <v>22</v>
      </c>
      <c r="B44" s="230" t="s">
        <v>401</v>
      </c>
      <c r="C44" s="246" t="s">
        <v>402</v>
      </c>
      <c r="D44" s="231" t="s">
        <v>208</v>
      </c>
      <c r="E44" s="232">
        <v>1</v>
      </c>
      <c r="F44" s="233"/>
      <c r="G44" s="234">
        <f>ROUND(E44*F44,2)</f>
        <v>0</v>
      </c>
      <c r="H44" s="233"/>
      <c r="I44" s="234">
        <f>ROUND(E44*H44,2)</f>
        <v>0</v>
      </c>
      <c r="J44" s="233"/>
      <c r="K44" s="234">
        <f>ROUND(E44*J44,2)</f>
        <v>0</v>
      </c>
      <c r="L44" s="234">
        <v>21</v>
      </c>
      <c r="M44" s="234">
        <f>G44*(1+L44/100)</f>
        <v>0</v>
      </c>
      <c r="N44" s="232">
        <v>0</v>
      </c>
      <c r="O44" s="232">
        <f>ROUND(E44*N44,2)</f>
        <v>0</v>
      </c>
      <c r="P44" s="232">
        <v>0</v>
      </c>
      <c r="Q44" s="232">
        <f>ROUND(E44*P44,2)</f>
        <v>0</v>
      </c>
      <c r="R44" s="234"/>
      <c r="S44" s="234" t="s">
        <v>202</v>
      </c>
      <c r="T44" s="235" t="s">
        <v>203</v>
      </c>
      <c r="U44" s="220">
        <v>0</v>
      </c>
      <c r="V44" s="220">
        <f>ROUND(E44*U44,2)</f>
        <v>0</v>
      </c>
      <c r="W44" s="220"/>
      <c r="X44" s="220" t="s">
        <v>390</v>
      </c>
      <c r="Y44" s="220" t="s">
        <v>175</v>
      </c>
      <c r="Z44" s="210"/>
      <c r="AA44" s="210"/>
      <c r="AB44" s="210"/>
      <c r="AC44" s="210"/>
      <c r="AD44" s="210"/>
      <c r="AE44" s="210"/>
      <c r="AF44" s="210"/>
      <c r="AG44" s="210" t="s">
        <v>396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x14ac:dyDescent="0.2">
      <c r="A45" s="3"/>
      <c r="B45" s="4"/>
      <c r="C45" s="249"/>
      <c r="D45" s="6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AE45">
        <v>15</v>
      </c>
      <c r="AF45">
        <v>21</v>
      </c>
      <c r="AG45" t="s">
        <v>152</v>
      </c>
    </row>
    <row r="46" spans="1:60" x14ac:dyDescent="0.2">
      <c r="A46" s="213"/>
      <c r="B46" s="214" t="s">
        <v>29</v>
      </c>
      <c r="C46" s="250"/>
      <c r="D46" s="215"/>
      <c r="E46" s="216"/>
      <c r="F46" s="216"/>
      <c r="G46" s="228">
        <f>G8+G20+G29+G32+G35+G37+G40</f>
        <v>0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AE46">
        <f>SUMIF(L7:L44,AE45,G7:G44)</f>
        <v>0</v>
      </c>
      <c r="AF46">
        <f>SUMIF(L7:L44,AF45,G7:G44)</f>
        <v>0</v>
      </c>
      <c r="AG46" t="s">
        <v>405</v>
      </c>
    </row>
    <row r="47" spans="1:60" x14ac:dyDescent="0.2">
      <c r="C47" s="251"/>
      <c r="D47" s="10"/>
      <c r="AG47" t="s">
        <v>406</v>
      </c>
    </row>
    <row r="48" spans="1:60" x14ac:dyDescent="0.2">
      <c r="D48" s="10"/>
    </row>
    <row r="49" spans="4:4" x14ac:dyDescent="0.2">
      <c r="D49" s="10"/>
    </row>
    <row r="50" spans="4:4" x14ac:dyDescent="0.2">
      <c r="D50" s="10"/>
    </row>
    <row r="51" spans="4:4" x14ac:dyDescent="0.2">
      <c r="D51" s="10"/>
    </row>
    <row r="52" spans="4:4" x14ac:dyDescent="0.2">
      <c r="D52" s="10"/>
    </row>
    <row r="53" spans="4:4" x14ac:dyDescent="0.2">
      <c r="D53" s="10"/>
    </row>
    <row r="54" spans="4:4" x14ac:dyDescent="0.2">
      <c r="D54" s="10"/>
    </row>
    <row r="55" spans="4:4" x14ac:dyDescent="0.2">
      <c r="D55" s="10"/>
    </row>
    <row r="56" spans="4:4" x14ac:dyDescent="0.2">
      <c r="D56" s="10"/>
    </row>
    <row r="57" spans="4:4" x14ac:dyDescent="0.2">
      <c r="D57" s="10"/>
    </row>
    <row r="58" spans="4:4" x14ac:dyDescent="0.2">
      <c r="D58" s="10"/>
    </row>
    <row r="59" spans="4:4" x14ac:dyDescent="0.2">
      <c r="D59" s="10"/>
    </row>
    <row r="60" spans="4:4" x14ac:dyDescent="0.2">
      <c r="D60" s="10"/>
    </row>
    <row r="61" spans="4:4" x14ac:dyDescent="0.2">
      <c r="D61" s="10"/>
    </row>
    <row r="62" spans="4:4" x14ac:dyDescent="0.2">
      <c r="D62" s="10"/>
    </row>
    <row r="63" spans="4:4" x14ac:dyDescent="0.2">
      <c r="D63" s="10"/>
    </row>
    <row r="64" spans="4:4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k+GYUUlyA7qpWFRWAxGHXG1AmUd1Z/6wTnHN1oQpjsCcyk5ltXy/abyKUp/kJ/esd+PsSoK/8mJsOabweiFpvA==" saltValue="cHq4pcTzVeCRpvJ+vnHekw==" spinCount="100000" sheet="1" formatRows="0"/>
  <mergeCells count="12">
    <mergeCell ref="C15:G15"/>
    <mergeCell ref="C17:G17"/>
    <mergeCell ref="C19:G19"/>
    <mergeCell ref="C23:G23"/>
    <mergeCell ref="C25:G25"/>
    <mergeCell ref="C27:G27"/>
    <mergeCell ref="A1:G1"/>
    <mergeCell ref="C2:G2"/>
    <mergeCell ref="C3:G3"/>
    <mergeCell ref="C4:G4"/>
    <mergeCell ref="C10:G10"/>
    <mergeCell ref="C13:G13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D76EB-8D94-4F97-A467-F91C51A2F08C}">
  <sheetPr>
    <tabColor rgb="FF00B0F0"/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2" x14ac:dyDescent="0.2"/>
  <cols>
    <col min="1" max="1" width="3.42578125" customWidth="1"/>
    <col min="2" max="2" width="12.5703125" style="174" customWidth="1"/>
    <col min="3" max="3" width="63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5" t="s">
        <v>139</v>
      </c>
      <c r="B1" s="195"/>
      <c r="C1" s="195"/>
      <c r="D1" s="195"/>
      <c r="E1" s="195"/>
      <c r="F1" s="195"/>
      <c r="G1" s="195"/>
      <c r="AG1" t="s">
        <v>140</v>
      </c>
    </row>
    <row r="2" spans="1:60" ht="24.95" customHeight="1" x14ac:dyDescent="0.2">
      <c r="A2" s="196" t="s">
        <v>7</v>
      </c>
      <c r="B2" s="49" t="s">
        <v>41</v>
      </c>
      <c r="C2" s="199" t="s">
        <v>42</v>
      </c>
      <c r="D2" s="197"/>
      <c r="E2" s="197"/>
      <c r="F2" s="197"/>
      <c r="G2" s="198"/>
      <c r="AG2" t="s">
        <v>141</v>
      </c>
    </row>
    <row r="3" spans="1:60" ht="24.95" customHeight="1" x14ac:dyDescent="0.2">
      <c r="A3" s="196" t="s">
        <v>8</v>
      </c>
      <c r="B3" s="49" t="s">
        <v>64</v>
      </c>
      <c r="C3" s="199" t="s">
        <v>65</v>
      </c>
      <c r="D3" s="197"/>
      <c r="E3" s="197"/>
      <c r="F3" s="197"/>
      <c r="G3" s="198"/>
      <c r="AC3" s="174" t="s">
        <v>141</v>
      </c>
      <c r="AG3" t="s">
        <v>142</v>
      </c>
    </row>
    <row r="4" spans="1:60" ht="24.95" customHeight="1" x14ac:dyDescent="0.2">
      <c r="A4" s="200" t="s">
        <v>9</v>
      </c>
      <c r="B4" s="201" t="s">
        <v>56</v>
      </c>
      <c r="C4" s="202" t="s">
        <v>65</v>
      </c>
      <c r="D4" s="203"/>
      <c r="E4" s="203"/>
      <c r="F4" s="203"/>
      <c r="G4" s="204"/>
      <c r="AG4" t="s">
        <v>143</v>
      </c>
    </row>
    <row r="5" spans="1:60" x14ac:dyDescent="0.2">
      <c r="D5" s="10"/>
    </row>
    <row r="6" spans="1:60" ht="38.25" x14ac:dyDescent="0.2">
      <c r="A6" s="206" t="s">
        <v>144</v>
      </c>
      <c r="B6" s="208" t="s">
        <v>145</v>
      </c>
      <c r="C6" s="208" t="s">
        <v>146</v>
      </c>
      <c r="D6" s="207" t="s">
        <v>147</v>
      </c>
      <c r="E6" s="206" t="s">
        <v>148</v>
      </c>
      <c r="F6" s="205" t="s">
        <v>149</v>
      </c>
      <c r="G6" s="206" t="s">
        <v>29</v>
      </c>
      <c r="H6" s="209" t="s">
        <v>30</v>
      </c>
      <c r="I6" s="209" t="s">
        <v>150</v>
      </c>
      <c r="J6" s="209" t="s">
        <v>31</v>
      </c>
      <c r="K6" s="209" t="s">
        <v>151</v>
      </c>
      <c r="L6" s="209" t="s">
        <v>152</v>
      </c>
      <c r="M6" s="209" t="s">
        <v>153</v>
      </c>
      <c r="N6" s="209" t="s">
        <v>154</v>
      </c>
      <c r="O6" s="209" t="s">
        <v>155</v>
      </c>
      <c r="P6" s="209" t="s">
        <v>156</v>
      </c>
      <c r="Q6" s="209" t="s">
        <v>157</v>
      </c>
      <c r="R6" s="209" t="s">
        <v>158</v>
      </c>
      <c r="S6" s="209" t="s">
        <v>159</v>
      </c>
      <c r="T6" s="209" t="s">
        <v>160</v>
      </c>
      <c r="U6" s="209" t="s">
        <v>161</v>
      </c>
      <c r="V6" s="209" t="s">
        <v>162</v>
      </c>
      <c r="W6" s="209" t="s">
        <v>163</v>
      </c>
      <c r="X6" s="209" t="s">
        <v>164</v>
      </c>
      <c r="Y6" s="209" t="s">
        <v>165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">
      <c r="A8" s="222" t="s">
        <v>166</v>
      </c>
      <c r="B8" s="223" t="s">
        <v>97</v>
      </c>
      <c r="C8" s="245" t="s">
        <v>98</v>
      </c>
      <c r="D8" s="224"/>
      <c r="E8" s="225"/>
      <c r="F8" s="226"/>
      <c r="G8" s="226">
        <f>SUMIF(AG9:AG28,"&lt;&gt;NOR",G9:G28)</f>
        <v>0</v>
      </c>
      <c r="H8" s="226"/>
      <c r="I8" s="226">
        <f>SUM(I9:I28)</f>
        <v>0</v>
      </c>
      <c r="J8" s="226"/>
      <c r="K8" s="226">
        <f>SUM(K9:K28)</f>
        <v>0</v>
      </c>
      <c r="L8" s="226"/>
      <c r="M8" s="226">
        <f>SUM(M9:M28)</f>
        <v>0</v>
      </c>
      <c r="N8" s="225"/>
      <c r="O8" s="225">
        <f>SUM(O9:O28)</f>
        <v>0</v>
      </c>
      <c r="P8" s="225"/>
      <c r="Q8" s="225">
        <f>SUM(Q9:Q28)</f>
        <v>0</v>
      </c>
      <c r="R8" s="226"/>
      <c r="S8" s="226"/>
      <c r="T8" s="227"/>
      <c r="U8" s="221"/>
      <c r="V8" s="221">
        <f>SUM(V9:V28)</f>
        <v>8.76</v>
      </c>
      <c r="W8" s="221"/>
      <c r="X8" s="221"/>
      <c r="Y8" s="221"/>
      <c r="AG8" t="s">
        <v>167</v>
      </c>
    </row>
    <row r="9" spans="1:60" outlineLevel="1" x14ac:dyDescent="0.2">
      <c r="A9" s="229">
        <v>1</v>
      </c>
      <c r="B9" s="230" t="s">
        <v>209</v>
      </c>
      <c r="C9" s="246" t="s">
        <v>210</v>
      </c>
      <c r="D9" s="231" t="s">
        <v>211</v>
      </c>
      <c r="E9" s="232">
        <v>5.2140000000000004</v>
      </c>
      <c r="F9" s="233"/>
      <c r="G9" s="234">
        <f>ROUND(E9*F9,2)</f>
        <v>0</v>
      </c>
      <c r="H9" s="233"/>
      <c r="I9" s="234">
        <f>ROUND(E9*H9,2)</f>
        <v>0</v>
      </c>
      <c r="J9" s="233"/>
      <c r="K9" s="234">
        <f>ROUND(E9*J9,2)</f>
        <v>0</v>
      </c>
      <c r="L9" s="234">
        <v>21</v>
      </c>
      <c r="M9" s="234">
        <f>G9*(1+L9/100)</f>
        <v>0</v>
      </c>
      <c r="N9" s="232">
        <v>0</v>
      </c>
      <c r="O9" s="232">
        <f>ROUND(E9*N9,2)</f>
        <v>0</v>
      </c>
      <c r="P9" s="232">
        <v>0</v>
      </c>
      <c r="Q9" s="232">
        <f>ROUND(E9*P9,2)</f>
        <v>0</v>
      </c>
      <c r="R9" s="234" t="s">
        <v>212</v>
      </c>
      <c r="S9" s="234" t="s">
        <v>172</v>
      </c>
      <c r="T9" s="235" t="s">
        <v>173</v>
      </c>
      <c r="U9" s="220">
        <v>9.5200000000000007E-2</v>
      </c>
      <c r="V9" s="220">
        <f>ROUND(E9*U9,2)</f>
        <v>0.5</v>
      </c>
      <c r="W9" s="220"/>
      <c r="X9" s="220" t="s">
        <v>174</v>
      </c>
      <c r="Y9" s="220" t="s">
        <v>175</v>
      </c>
      <c r="Z9" s="210"/>
      <c r="AA9" s="210"/>
      <c r="AB9" s="210"/>
      <c r="AC9" s="210"/>
      <c r="AD9" s="210"/>
      <c r="AE9" s="210"/>
      <c r="AF9" s="210"/>
      <c r="AG9" s="210" t="s">
        <v>176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2" x14ac:dyDescent="0.2">
      <c r="A10" s="217"/>
      <c r="B10" s="218"/>
      <c r="C10" s="247" t="s">
        <v>213</v>
      </c>
      <c r="D10" s="236"/>
      <c r="E10" s="236"/>
      <c r="F10" s="236"/>
      <c r="G10" s="236"/>
      <c r="H10" s="220"/>
      <c r="I10" s="220"/>
      <c r="J10" s="220"/>
      <c r="K10" s="220"/>
      <c r="L10" s="220"/>
      <c r="M10" s="220"/>
      <c r="N10" s="219"/>
      <c r="O10" s="219"/>
      <c r="P10" s="219"/>
      <c r="Q10" s="219"/>
      <c r="R10" s="220"/>
      <c r="S10" s="220"/>
      <c r="T10" s="220"/>
      <c r="U10" s="220"/>
      <c r="V10" s="220"/>
      <c r="W10" s="220"/>
      <c r="X10" s="220"/>
      <c r="Y10" s="220"/>
      <c r="Z10" s="210"/>
      <c r="AA10" s="210"/>
      <c r="AB10" s="210"/>
      <c r="AC10" s="210"/>
      <c r="AD10" s="210"/>
      <c r="AE10" s="210"/>
      <c r="AF10" s="210"/>
      <c r="AG10" s="210" t="s">
        <v>178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44" t="str">
        <f>C10</f>
        <v>nebo lesní půdy, s vodorovným přemístěním na hromady v místě upotřebení nebo na dočasné či trvalé skládky se složením</v>
      </c>
      <c r="BB10" s="210"/>
      <c r="BC10" s="210"/>
      <c r="BD10" s="210"/>
      <c r="BE10" s="210"/>
      <c r="BF10" s="210"/>
      <c r="BG10" s="210"/>
      <c r="BH10" s="210"/>
    </row>
    <row r="11" spans="1:60" outlineLevel="1" x14ac:dyDescent="0.2">
      <c r="A11" s="229">
        <v>2</v>
      </c>
      <c r="B11" s="230" t="s">
        <v>474</v>
      </c>
      <c r="C11" s="246" t="s">
        <v>475</v>
      </c>
      <c r="D11" s="231" t="s">
        <v>211</v>
      </c>
      <c r="E11" s="232">
        <v>2.64</v>
      </c>
      <c r="F11" s="233"/>
      <c r="G11" s="234">
        <f>ROUND(E11*F11,2)</f>
        <v>0</v>
      </c>
      <c r="H11" s="233"/>
      <c r="I11" s="234">
        <f>ROUND(E11*H11,2)</f>
        <v>0</v>
      </c>
      <c r="J11" s="233"/>
      <c r="K11" s="234">
        <f>ROUND(E11*J11,2)</f>
        <v>0</v>
      </c>
      <c r="L11" s="234">
        <v>21</v>
      </c>
      <c r="M11" s="234">
        <f>G11*(1+L11/100)</f>
        <v>0</v>
      </c>
      <c r="N11" s="232">
        <v>0</v>
      </c>
      <c r="O11" s="232">
        <f>ROUND(E11*N11,2)</f>
        <v>0</v>
      </c>
      <c r="P11" s="232">
        <v>0</v>
      </c>
      <c r="Q11" s="232">
        <f>ROUND(E11*P11,2)</f>
        <v>0</v>
      </c>
      <c r="R11" s="234" t="s">
        <v>212</v>
      </c>
      <c r="S11" s="234" t="s">
        <v>172</v>
      </c>
      <c r="T11" s="235" t="s">
        <v>173</v>
      </c>
      <c r="U11" s="220">
        <v>0.52900000000000003</v>
      </c>
      <c r="V11" s="220">
        <f>ROUND(E11*U11,2)</f>
        <v>1.4</v>
      </c>
      <c r="W11" s="220"/>
      <c r="X11" s="220" t="s">
        <v>174</v>
      </c>
      <c r="Y11" s="220" t="s">
        <v>175</v>
      </c>
      <c r="Z11" s="210"/>
      <c r="AA11" s="210"/>
      <c r="AB11" s="210"/>
      <c r="AC11" s="210"/>
      <c r="AD11" s="210"/>
      <c r="AE11" s="210"/>
      <c r="AF11" s="210"/>
      <c r="AG11" s="210" t="s">
        <v>176</v>
      </c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2" x14ac:dyDescent="0.2">
      <c r="A12" s="217"/>
      <c r="B12" s="218"/>
      <c r="C12" s="247" t="s">
        <v>476</v>
      </c>
      <c r="D12" s="236"/>
      <c r="E12" s="236"/>
      <c r="F12" s="236"/>
      <c r="G12" s="236"/>
      <c r="H12" s="220"/>
      <c r="I12" s="220"/>
      <c r="J12" s="220"/>
      <c r="K12" s="220"/>
      <c r="L12" s="220"/>
      <c r="M12" s="220"/>
      <c r="N12" s="219"/>
      <c r="O12" s="219"/>
      <c r="P12" s="219"/>
      <c r="Q12" s="219"/>
      <c r="R12" s="220"/>
      <c r="S12" s="220"/>
      <c r="T12" s="220"/>
      <c r="U12" s="220"/>
      <c r="V12" s="220"/>
      <c r="W12" s="220"/>
      <c r="X12" s="220"/>
      <c r="Y12" s="220"/>
      <c r="Z12" s="210"/>
      <c r="AA12" s="210"/>
      <c r="AB12" s="210"/>
      <c r="AC12" s="210"/>
      <c r="AD12" s="210"/>
      <c r="AE12" s="210"/>
      <c r="AF12" s="210"/>
      <c r="AG12" s="210" t="s">
        <v>178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44" t="str">
        <f>C12</f>
        <v>se svislým přemístění výkopku do 4 m a s přehozením výkopku na vzdálenost do 3 m nebo s naložením na dopravní prostředek,</v>
      </c>
      <c r="BB12" s="210"/>
      <c r="BC12" s="210"/>
      <c r="BD12" s="210"/>
      <c r="BE12" s="210"/>
      <c r="BF12" s="210"/>
      <c r="BG12" s="210"/>
      <c r="BH12" s="210"/>
    </row>
    <row r="13" spans="1:60" outlineLevel="1" x14ac:dyDescent="0.2">
      <c r="A13" s="229">
        <v>3</v>
      </c>
      <c r="B13" s="230" t="s">
        <v>477</v>
      </c>
      <c r="C13" s="246" t="s">
        <v>478</v>
      </c>
      <c r="D13" s="231" t="s">
        <v>211</v>
      </c>
      <c r="E13" s="232">
        <v>2.64</v>
      </c>
      <c r="F13" s="233"/>
      <c r="G13" s="234">
        <f>ROUND(E13*F13,2)</f>
        <v>0</v>
      </c>
      <c r="H13" s="233"/>
      <c r="I13" s="234">
        <f>ROUND(E13*H13,2)</f>
        <v>0</v>
      </c>
      <c r="J13" s="233"/>
      <c r="K13" s="234">
        <f>ROUND(E13*J13,2)</f>
        <v>0</v>
      </c>
      <c r="L13" s="234">
        <v>21</v>
      </c>
      <c r="M13" s="234">
        <f>G13*(1+L13/100)</f>
        <v>0</v>
      </c>
      <c r="N13" s="232">
        <v>0</v>
      </c>
      <c r="O13" s="232">
        <f>ROUND(E13*N13,2)</f>
        <v>0</v>
      </c>
      <c r="P13" s="232">
        <v>0</v>
      </c>
      <c r="Q13" s="232">
        <f>ROUND(E13*P13,2)</f>
        <v>0</v>
      </c>
      <c r="R13" s="234" t="s">
        <v>212</v>
      </c>
      <c r="S13" s="234" t="s">
        <v>172</v>
      </c>
      <c r="T13" s="235" t="s">
        <v>173</v>
      </c>
      <c r="U13" s="220">
        <v>3.4000000000000002E-2</v>
      </c>
      <c r="V13" s="220">
        <f>ROUND(E13*U13,2)</f>
        <v>0.09</v>
      </c>
      <c r="W13" s="220"/>
      <c r="X13" s="220" t="s">
        <v>174</v>
      </c>
      <c r="Y13" s="220" t="s">
        <v>175</v>
      </c>
      <c r="Z13" s="210"/>
      <c r="AA13" s="210"/>
      <c r="AB13" s="210"/>
      <c r="AC13" s="210"/>
      <c r="AD13" s="210"/>
      <c r="AE13" s="210"/>
      <c r="AF13" s="210"/>
      <c r="AG13" s="210" t="s">
        <v>176</v>
      </c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outlineLevel="2" x14ac:dyDescent="0.2">
      <c r="A14" s="217"/>
      <c r="B14" s="218"/>
      <c r="C14" s="247" t="s">
        <v>476</v>
      </c>
      <c r="D14" s="236"/>
      <c r="E14" s="236"/>
      <c r="F14" s="236"/>
      <c r="G14" s="236"/>
      <c r="H14" s="220"/>
      <c r="I14" s="220"/>
      <c r="J14" s="220"/>
      <c r="K14" s="220"/>
      <c r="L14" s="220"/>
      <c r="M14" s="220"/>
      <c r="N14" s="219"/>
      <c r="O14" s="219"/>
      <c r="P14" s="219"/>
      <c r="Q14" s="219"/>
      <c r="R14" s="220"/>
      <c r="S14" s="220"/>
      <c r="T14" s="220"/>
      <c r="U14" s="220"/>
      <c r="V14" s="220"/>
      <c r="W14" s="220"/>
      <c r="X14" s="220"/>
      <c r="Y14" s="220"/>
      <c r="Z14" s="210"/>
      <c r="AA14" s="210"/>
      <c r="AB14" s="210"/>
      <c r="AC14" s="210"/>
      <c r="AD14" s="210"/>
      <c r="AE14" s="210"/>
      <c r="AF14" s="210"/>
      <c r="AG14" s="210" t="s">
        <v>178</v>
      </c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44" t="str">
        <f>C14</f>
        <v>se svislým přemístění výkopku do 4 m a s přehozením výkopku na vzdálenost do 3 m nebo s naložením na dopravní prostředek,</v>
      </c>
      <c r="BB14" s="210"/>
      <c r="BC14" s="210"/>
      <c r="BD14" s="210"/>
      <c r="BE14" s="210"/>
      <c r="BF14" s="210"/>
      <c r="BG14" s="210"/>
      <c r="BH14" s="210"/>
    </row>
    <row r="15" spans="1:60" outlineLevel="1" x14ac:dyDescent="0.2">
      <c r="A15" s="229">
        <v>4</v>
      </c>
      <c r="B15" s="230" t="s">
        <v>223</v>
      </c>
      <c r="C15" s="246" t="s">
        <v>224</v>
      </c>
      <c r="D15" s="231" t="s">
        <v>211</v>
      </c>
      <c r="E15" s="232">
        <v>3.52</v>
      </c>
      <c r="F15" s="233"/>
      <c r="G15" s="234">
        <f>ROUND(E15*F15,2)</f>
        <v>0</v>
      </c>
      <c r="H15" s="233"/>
      <c r="I15" s="234">
        <f>ROUND(E15*H15,2)</f>
        <v>0</v>
      </c>
      <c r="J15" s="233"/>
      <c r="K15" s="234">
        <f>ROUND(E15*J15,2)</f>
        <v>0</v>
      </c>
      <c r="L15" s="234">
        <v>21</v>
      </c>
      <c r="M15" s="234">
        <f>G15*(1+L15/100)</f>
        <v>0</v>
      </c>
      <c r="N15" s="232">
        <v>0</v>
      </c>
      <c r="O15" s="232">
        <f>ROUND(E15*N15,2)</f>
        <v>0</v>
      </c>
      <c r="P15" s="232">
        <v>0</v>
      </c>
      <c r="Q15" s="232">
        <f>ROUND(E15*P15,2)</f>
        <v>0</v>
      </c>
      <c r="R15" s="234" t="s">
        <v>212</v>
      </c>
      <c r="S15" s="234" t="s">
        <v>172</v>
      </c>
      <c r="T15" s="235" t="s">
        <v>173</v>
      </c>
      <c r="U15" s="220">
        <v>0.36499999999999999</v>
      </c>
      <c r="V15" s="220">
        <f>ROUND(E15*U15,2)</f>
        <v>1.28</v>
      </c>
      <c r="W15" s="220"/>
      <c r="X15" s="220" t="s">
        <v>174</v>
      </c>
      <c r="Y15" s="220" t="s">
        <v>175</v>
      </c>
      <c r="Z15" s="210"/>
      <c r="AA15" s="210"/>
      <c r="AB15" s="210"/>
      <c r="AC15" s="210"/>
      <c r="AD15" s="210"/>
      <c r="AE15" s="210"/>
      <c r="AF15" s="210"/>
      <c r="AG15" s="210" t="s">
        <v>176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ht="22.5" outlineLevel="2" x14ac:dyDescent="0.2">
      <c r="A16" s="217"/>
      <c r="B16" s="218"/>
      <c r="C16" s="247" t="s">
        <v>225</v>
      </c>
      <c r="D16" s="236"/>
      <c r="E16" s="236"/>
      <c r="F16" s="236"/>
      <c r="G16" s="236"/>
      <c r="H16" s="220"/>
      <c r="I16" s="220"/>
      <c r="J16" s="220"/>
      <c r="K16" s="220"/>
      <c r="L16" s="220"/>
      <c r="M16" s="220"/>
      <c r="N16" s="219"/>
      <c r="O16" s="219"/>
      <c r="P16" s="219"/>
      <c r="Q16" s="219"/>
      <c r="R16" s="220"/>
      <c r="S16" s="220"/>
      <c r="T16" s="220"/>
      <c r="U16" s="220"/>
      <c r="V16" s="220"/>
      <c r="W16" s="220"/>
      <c r="X16" s="220"/>
      <c r="Y16" s="220"/>
      <c r="Z16" s="210"/>
      <c r="AA16" s="210"/>
      <c r="AB16" s="210"/>
      <c r="AC16" s="210"/>
      <c r="AD16" s="210"/>
      <c r="AE16" s="210"/>
      <c r="AF16" s="210"/>
      <c r="AG16" s="210" t="s">
        <v>178</v>
      </c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44" t="str">
        <f>C16</f>
        <v>zapažených i nezapažených s urovnáním dna do předepsaného profilu a spádu, s přehozením výkopku na přilehlém terénu na vzdálenost do 3 m od podélné osy rýhy nebo s naložením výkopku na dopravní prostředek.</v>
      </c>
      <c r="BB16" s="210"/>
      <c r="BC16" s="210"/>
      <c r="BD16" s="210"/>
      <c r="BE16" s="210"/>
      <c r="BF16" s="210"/>
      <c r="BG16" s="210"/>
      <c r="BH16" s="210"/>
    </row>
    <row r="17" spans="1:60" outlineLevel="1" x14ac:dyDescent="0.2">
      <c r="A17" s="229">
        <v>5</v>
      </c>
      <c r="B17" s="230" t="s">
        <v>226</v>
      </c>
      <c r="C17" s="246" t="s">
        <v>227</v>
      </c>
      <c r="D17" s="231" t="s">
        <v>211</v>
      </c>
      <c r="E17" s="232">
        <v>3.52</v>
      </c>
      <c r="F17" s="233"/>
      <c r="G17" s="234">
        <f>ROUND(E17*F17,2)</f>
        <v>0</v>
      </c>
      <c r="H17" s="233"/>
      <c r="I17" s="234">
        <f>ROUND(E17*H17,2)</f>
        <v>0</v>
      </c>
      <c r="J17" s="233"/>
      <c r="K17" s="234">
        <f>ROUND(E17*J17,2)</f>
        <v>0</v>
      </c>
      <c r="L17" s="234">
        <v>21</v>
      </c>
      <c r="M17" s="234">
        <f>G17*(1+L17/100)</f>
        <v>0</v>
      </c>
      <c r="N17" s="232">
        <v>0</v>
      </c>
      <c r="O17" s="232">
        <f>ROUND(E17*N17,2)</f>
        <v>0</v>
      </c>
      <c r="P17" s="232">
        <v>0</v>
      </c>
      <c r="Q17" s="232">
        <f>ROUND(E17*P17,2)</f>
        <v>0</v>
      </c>
      <c r="R17" s="234" t="s">
        <v>212</v>
      </c>
      <c r="S17" s="234" t="s">
        <v>172</v>
      </c>
      <c r="T17" s="235" t="s">
        <v>173</v>
      </c>
      <c r="U17" s="220">
        <v>0.38979999999999998</v>
      </c>
      <c r="V17" s="220">
        <f>ROUND(E17*U17,2)</f>
        <v>1.37</v>
      </c>
      <c r="W17" s="220"/>
      <c r="X17" s="220" t="s">
        <v>174</v>
      </c>
      <c r="Y17" s="220" t="s">
        <v>175</v>
      </c>
      <c r="Z17" s="210"/>
      <c r="AA17" s="210"/>
      <c r="AB17" s="210"/>
      <c r="AC17" s="210"/>
      <c r="AD17" s="210"/>
      <c r="AE17" s="210"/>
      <c r="AF17" s="210"/>
      <c r="AG17" s="210" t="s">
        <v>176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ht="22.5" outlineLevel="2" x14ac:dyDescent="0.2">
      <c r="A18" s="217"/>
      <c r="B18" s="218"/>
      <c r="C18" s="247" t="s">
        <v>225</v>
      </c>
      <c r="D18" s="236"/>
      <c r="E18" s="236"/>
      <c r="F18" s="236"/>
      <c r="G18" s="236"/>
      <c r="H18" s="220"/>
      <c r="I18" s="220"/>
      <c r="J18" s="220"/>
      <c r="K18" s="220"/>
      <c r="L18" s="220"/>
      <c r="M18" s="220"/>
      <c r="N18" s="219"/>
      <c r="O18" s="219"/>
      <c r="P18" s="219"/>
      <c r="Q18" s="219"/>
      <c r="R18" s="220"/>
      <c r="S18" s="220"/>
      <c r="T18" s="220"/>
      <c r="U18" s="220"/>
      <c r="V18" s="220"/>
      <c r="W18" s="220"/>
      <c r="X18" s="220"/>
      <c r="Y18" s="220"/>
      <c r="Z18" s="210"/>
      <c r="AA18" s="210"/>
      <c r="AB18" s="210"/>
      <c r="AC18" s="210"/>
      <c r="AD18" s="210"/>
      <c r="AE18" s="210"/>
      <c r="AF18" s="210"/>
      <c r="AG18" s="210" t="s">
        <v>178</v>
      </c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44" t="str">
        <f>C18</f>
        <v>zapažených i nezapažených s urovnáním dna do předepsaného profilu a spádu, s přehozením výkopku na přilehlém terénu na vzdálenost do 3 m od podélné osy rýhy nebo s naložením výkopku na dopravní prostředek.</v>
      </c>
      <c r="BB18" s="210"/>
      <c r="BC18" s="210"/>
      <c r="BD18" s="210"/>
      <c r="BE18" s="210"/>
      <c r="BF18" s="210"/>
      <c r="BG18" s="210"/>
      <c r="BH18" s="210"/>
    </row>
    <row r="19" spans="1:60" outlineLevel="1" x14ac:dyDescent="0.2">
      <c r="A19" s="229">
        <v>6</v>
      </c>
      <c r="B19" s="230" t="s">
        <v>231</v>
      </c>
      <c r="C19" s="246" t="s">
        <v>232</v>
      </c>
      <c r="D19" s="231" t="s">
        <v>211</v>
      </c>
      <c r="E19" s="232">
        <v>6.16</v>
      </c>
      <c r="F19" s="233"/>
      <c r="G19" s="234">
        <f>ROUND(E19*F19,2)</f>
        <v>0</v>
      </c>
      <c r="H19" s="233"/>
      <c r="I19" s="234">
        <f>ROUND(E19*H19,2)</f>
        <v>0</v>
      </c>
      <c r="J19" s="233"/>
      <c r="K19" s="234">
        <f>ROUND(E19*J19,2)</f>
        <v>0</v>
      </c>
      <c r="L19" s="234">
        <v>21</v>
      </c>
      <c r="M19" s="234">
        <f>G19*(1+L19/100)</f>
        <v>0</v>
      </c>
      <c r="N19" s="232">
        <v>0</v>
      </c>
      <c r="O19" s="232">
        <f>ROUND(E19*N19,2)</f>
        <v>0</v>
      </c>
      <c r="P19" s="232">
        <v>0</v>
      </c>
      <c r="Q19" s="232">
        <f>ROUND(E19*P19,2)</f>
        <v>0</v>
      </c>
      <c r="R19" s="234" t="s">
        <v>212</v>
      </c>
      <c r="S19" s="234" t="s">
        <v>172</v>
      </c>
      <c r="T19" s="235" t="s">
        <v>173</v>
      </c>
      <c r="U19" s="220">
        <v>1.0999999999999999E-2</v>
      </c>
      <c r="V19" s="220">
        <f>ROUND(E19*U19,2)</f>
        <v>7.0000000000000007E-2</v>
      </c>
      <c r="W19" s="220"/>
      <c r="X19" s="220" t="s">
        <v>174</v>
      </c>
      <c r="Y19" s="220" t="s">
        <v>175</v>
      </c>
      <c r="Z19" s="210"/>
      <c r="AA19" s="210"/>
      <c r="AB19" s="210"/>
      <c r="AC19" s="210"/>
      <c r="AD19" s="210"/>
      <c r="AE19" s="210"/>
      <c r="AF19" s="210"/>
      <c r="AG19" s="210" t="s">
        <v>176</v>
      </c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outlineLevel="2" x14ac:dyDescent="0.2">
      <c r="A20" s="217"/>
      <c r="B20" s="218"/>
      <c r="C20" s="247" t="s">
        <v>233</v>
      </c>
      <c r="D20" s="236"/>
      <c r="E20" s="236"/>
      <c r="F20" s="236"/>
      <c r="G20" s="236"/>
      <c r="H20" s="220"/>
      <c r="I20" s="220"/>
      <c r="J20" s="220"/>
      <c r="K20" s="220"/>
      <c r="L20" s="220"/>
      <c r="M20" s="220"/>
      <c r="N20" s="219"/>
      <c r="O20" s="219"/>
      <c r="P20" s="219"/>
      <c r="Q20" s="219"/>
      <c r="R20" s="220"/>
      <c r="S20" s="220"/>
      <c r="T20" s="220"/>
      <c r="U20" s="220"/>
      <c r="V20" s="220"/>
      <c r="W20" s="220"/>
      <c r="X20" s="220"/>
      <c r="Y20" s="220"/>
      <c r="Z20" s="210"/>
      <c r="AA20" s="210"/>
      <c r="AB20" s="210"/>
      <c r="AC20" s="210"/>
      <c r="AD20" s="210"/>
      <c r="AE20" s="210"/>
      <c r="AF20" s="210"/>
      <c r="AG20" s="210" t="s">
        <v>178</v>
      </c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ht="22.5" outlineLevel="1" x14ac:dyDescent="0.2">
      <c r="A21" s="237">
        <v>7</v>
      </c>
      <c r="B21" s="238" t="s">
        <v>234</v>
      </c>
      <c r="C21" s="248" t="s">
        <v>235</v>
      </c>
      <c r="D21" s="239" t="s">
        <v>211</v>
      </c>
      <c r="E21" s="240">
        <v>6.16</v>
      </c>
      <c r="F21" s="241"/>
      <c r="G21" s="242">
        <f>ROUND(E21*F21,2)</f>
        <v>0</v>
      </c>
      <c r="H21" s="241"/>
      <c r="I21" s="242">
        <f>ROUND(E21*H21,2)</f>
        <v>0</v>
      </c>
      <c r="J21" s="241"/>
      <c r="K21" s="242">
        <f>ROUND(E21*J21,2)</f>
        <v>0</v>
      </c>
      <c r="L21" s="242">
        <v>21</v>
      </c>
      <c r="M21" s="242">
        <f>G21*(1+L21/100)</f>
        <v>0</v>
      </c>
      <c r="N21" s="240">
        <v>0</v>
      </c>
      <c r="O21" s="240">
        <f>ROUND(E21*N21,2)</f>
        <v>0</v>
      </c>
      <c r="P21" s="240">
        <v>0</v>
      </c>
      <c r="Q21" s="240">
        <f>ROUND(E21*P21,2)</f>
        <v>0</v>
      </c>
      <c r="R21" s="242" t="s">
        <v>212</v>
      </c>
      <c r="S21" s="242" t="s">
        <v>172</v>
      </c>
      <c r="T21" s="243" t="s">
        <v>173</v>
      </c>
      <c r="U21" s="220">
        <v>8.9999999999999993E-3</v>
      </c>
      <c r="V21" s="220">
        <f>ROUND(E21*U21,2)</f>
        <v>0.06</v>
      </c>
      <c r="W21" s="220"/>
      <c r="X21" s="220" t="s">
        <v>174</v>
      </c>
      <c r="Y21" s="220" t="s">
        <v>175</v>
      </c>
      <c r="Z21" s="210"/>
      <c r="AA21" s="210"/>
      <c r="AB21" s="210"/>
      <c r="AC21" s="210"/>
      <c r="AD21" s="210"/>
      <c r="AE21" s="210"/>
      <c r="AF21" s="210"/>
      <c r="AG21" s="210" t="s">
        <v>176</v>
      </c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ht="22.5" outlineLevel="1" x14ac:dyDescent="0.2">
      <c r="A22" s="237">
        <v>8</v>
      </c>
      <c r="B22" s="238" t="s">
        <v>239</v>
      </c>
      <c r="C22" s="248" t="s">
        <v>240</v>
      </c>
      <c r="D22" s="239" t="s">
        <v>211</v>
      </c>
      <c r="E22" s="240">
        <v>5.7575000000000003</v>
      </c>
      <c r="F22" s="241"/>
      <c r="G22" s="242">
        <f>ROUND(E22*F22,2)</f>
        <v>0</v>
      </c>
      <c r="H22" s="241"/>
      <c r="I22" s="242">
        <f>ROUND(E22*H22,2)</f>
        <v>0</v>
      </c>
      <c r="J22" s="241"/>
      <c r="K22" s="242">
        <f>ROUND(E22*J22,2)</f>
        <v>0</v>
      </c>
      <c r="L22" s="242">
        <v>21</v>
      </c>
      <c r="M22" s="242">
        <f>G22*(1+L22/100)</f>
        <v>0</v>
      </c>
      <c r="N22" s="240">
        <v>0</v>
      </c>
      <c r="O22" s="240">
        <f>ROUND(E22*N22,2)</f>
        <v>0</v>
      </c>
      <c r="P22" s="240">
        <v>0</v>
      </c>
      <c r="Q22" s="240">
        <f>ROUND(E22*P22,2)</f>
        <v>0</v>
      </c>
      <c r="R22" s="242" t="s">
        <v>212</v>
      </c>
      <c r="S22" s="242" t="s">
        <v>172</v>
      </c>
      <c r="T22" s="243" t="s">
        <v>173</v>
      </c>
      <c r="U22" s="220">
        <v>5.2999999999999999E-2</v>
      </c>
      <c r="V22" s="220">
        <f>ROUND(E22*U22,2)</f>
        <v>0.31</v>
      </c>
      <c r="W22" s="220"/>
      <c r="X22" s="220" t="s">
        <v>174</v>
      </c>
      <c r="Y22" s="220" t="s">
        <v>175</v>
      </c>
      <c r="Z22" s="210"/>
      <c r="AA22" s="210"/>
      <c r="AB22" s="210"/>
      <c r="AC22" s="210"/>
      <c r="AD22" s="210"/>
      <c r="AE22" s="210"/>
      <c r="AF22" s="210"/>
      <c r="AG22" s="210" t="s">
        <v>176</v>
      </c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1" x14ac:dyDescent="0.2">
      <c r="A23" s="229">
        <v>9</v>
      </c>
      <c r="B23" s="230" t="s">
        <v>231</v>
      </c>
      <c r="C23" s="246" t="s">
        <v>232</v>
      </c>
      <c r="D23" s="231" t="s">
        <v>211</v>
      </c>
      <c r="E23" s="232">
        <v>5.7575000000000003</v>
      </c>
      <c r="F23" s="233"/>
      <c r="G23" s="234">
        <f>ROUND(E23*F23,2)</f>
        <v>0</v>
      </c>
      <c r="H23" s="233"/>
      <c r="I23" s="234">
        <f>ROUND(E23*H23,2)</f>
        <v>0</v>
      </c>
      <c r="J23" s="233"/>
      <c r="K23" s="234">
        <f>ROUND(E23*J23,2)</f>
        <v>0</v>
      </c>
      <c r="L23" s="234">
        <v>21</v>
      </c>
      <c r="M23" s="234">
        <f>G23*(1+L23/100)</f>
        <v>0</v>
      </c>
      <c r="N23" s="232">
        <v>0</v>
      </c>
      <c r="O23" s="232">
        <f>ROUND(E23*N23,2)</f>
        <v>0</v>
      </c>
      <c r="P23" s="232">
        <v>0</v>
      </c>
      <c r="Q23" s="232">
        <f>ROUND(E23*P23,2)</f>
        <v>0</v>
      </c>
      <c r="R23" s="234" t="s">
        <v>212</v>
      </c>
      <c r="S23" s="234" t="s">
        <v>172</v>
      </c>
      <c r="T23" s="235" t="s">
        <v>173</v>
      </c>
      <c r="U23" s="220">
        <v>1.0999999999999999E-2</v>
      </c>
      <c r="V23" s="220">
        <f>ROUND(E23*U23,2)</f>
        <v>0.06</v>
      </c>
      <c r="W23" s="220"/>
      <c r="X23" s="220" t="s">
        <v>174</v>
      </c>
      <c r="Y23" s="220" t="s">
        <v>175</v>
      </c>
      <c r="Z23" s="210"/>
      <c r="AA23" s="210"/>
      <c r="AB23" s="210"/>
      <c r="AC23" s="210"/>
      <c r="AD23" s="210"/>
      <c r="AE23" s="210"/>
      <c r="AF23" s="210"/>
      <c r="AG23" s="210" t="s">
        <v>176</v>
      </c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2" x14ac:dyDescent="0.2">
      <c r="A24" s="217"/>
      <c r="B24" s="218"/>
      <c r="C24" s="247" t="s">
        <v>233</v>
      </c>
      <c r="D24" s="236"/>
      <c r="E24" s="236"/>
      <c r="F24" s="236"/>
      <c r="G24" s="236"/>
      <c r="H24" s="220"/>
      <c r="I24" s="220"/>
      <c r="J24" s="220"/>
      <c r="K24" s="220"/>
      <c r="L24" s="220"/>
      <c r="M24" s="220"/>
      <c r="N24" s="219"/>
      <c r="O24" s="219"/>
      <c r="P24" s="219"/>
      <c r="Q24" s="219"/>
      <c r="R24" s="220"/>
      <c r="S24" s="220"/>
      <c r="T24" s="220"/>
      <c r="U24" s="220"/>
      <c r="V24" s="220"/>
      <c r="W24" s="220"/>
      <c r="X24" s="220"/>
      <c r="Y24" s="220"/>
      <c r="Z24" s="210"/>
      <c r="AA24" s="210"/>
      <c r="AB24" s="210"/>
      <c r="AC24" s="210"/>
      <c r="AD24" s="210"/>
      <c r="AE24" s="210"/>
      <c r="AF24" s="210"/>
      <c r="AG24" s="210" t="s">
        <v>178</v>
      </c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ht="22.5" outlineLevel="1" x14ac:dyDescent="0.2">
      <c r="A25" s="229">
        <v>10</v>
      </c>
      <c r="B25" s="230" t="s">
        <v>479</v>
      </c>
      <c r="C25" s="246" t="s">
        <v>480</v>
      </c>
      <c r="D25" s="231" t="s">
        <v>211</v>
      </c>
      <c r="E25" s="232">
        <v>5.7575000000000003</v>
      </c>
      <c r="F25" s="233"/>
      <c r="G25" s="234">
        <f>ROUND(E25*F25,2)</f>
        <v>0</v>
      </c>
      <c r="H25" s="233"/>
      <c r="I25" s="234">
        <f>ROUND(E25*H25,2)</f>
        <v>0</v>
      </c>
      <c r="J25" s="233"/>
      <c r="K25" s="234">
        <f>ROUND(E25*J25,2)</f>
        <v>0</v>
      </c>
      <c r="L25" s="234">
        <v>21</v>
      </c>
      <c r="M25" s="234">
        <f>G25*(1+L25/100)</f>
        <v>0</v>
      </c>
      <c r="N25" s="232">
        <v>0</v>
      </c>
      <c r="O25" s="232">
        <f>ROUND(E25*N25,2)</f>
        <v>0</v>
      </c>
      <c r="P25" s="232">
        <v>0</v>
      </c>
      <c r="Q25" s="232">
        <f>ROUND(E25*P25,2)</f>
        <v>0</v>
      </c>
      <c r="R25" s="234" t="s">
        <v>212</v>
      </c>
      <c r="S25" s="234" t="s">
        <v>172</v>
      </c>
      <c r="T25" s="235" t="s">
        <v>173</v>
      </c>
      <c r="U25" s="220">
        <v>0.20200000000000001</v>
      </c>
      <c r="V25" s="220">
        <f>ROUND(E25*U25,2)</f>
        <v>1.1599999999999999</v>
      </c>
      <c r="W25" s="220"/>
      <c r="X25" s="220" t="s">
        <v>174</v>
      </c>
      <c r="Y25" s="220" t="s">
        <v>175</v>
      </c>
      <c r="Z25" s="210"/>
      <c r="AA25" s="210"/>
      <c r="AB25" s="210"/>
      <c r="AC25" s="210"/>
      <c r="AD25" s="210"/>
      <c r="AE25" s="210"/>
      <c r="AF25" s="210"/>
      <c r="AG25" s="210" t="s">
        <v>176</v>
      </c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2" x14ac:dyDescent="0.2">
      <c r="A26" s="217"/>
      <c r="B26" s="218"/>
      <c r="C26" s="247" t="s">
        <v>243</v>
      </c>
      <c r="D26" s="236"/>
      <c r="E26" s="236"/>
      <c r="F26" s="236"/>
      <c r="G26" s="236"/>
      <c r="H26" s="220"/>
      <c r="I26" s="220"/>
      <c r="J26" s="220"/>
      <c r="K26" s="220"/>
      <c r="L26" s="220"/>
      <c r="M26" s="220"/>
      <c r="N26" s="219"/>
      <c r="O26" s="219"/>
      <c r="P26" s="219"/>
      <c r="Q26" s="219"/>
      <c r="R26" s="220"/>
      <c r="S26" s="220"/>
      <c r="T26" s="220"/>
      <c r="U26" s="220"/>
      <c r="V26" s="220"/>
      <c r="W26" s="220"/>
      <c r="X26" s="220"/>
      <c r="Y26" s="220"/>
      <c r="Z26" s="210"/>
      <c r="AA26" s="210"/>
      <c r="AB26" s="210"/>
      <c r="AC26" s="210"/>
      <c r="AD26" s="210"/>
      <c r="AE26" s="210"/>
      <c r="AF26" s="210"/>
      <c r="AG26" s="210" t="s">
        <v>178</v>
      </c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1" x14ac:dyDescent="0.2">
      <c r="A27" s="229">
        <v>11</v>
      </c>
      <c r="B27" s="230" t="s">
        <v>236</v>
      </c>
      <c r="C27" s="246" t="s">
        <v>237</v>
      </c>
      <c r="D27" s="231" t="s">
        <v>181</v>
      </c>
      <c r="E27" s="232">
        <v>23.03</v>
      </c>
      <c r="F27" s="233"/>
      <c r="G27" s="234">
        <f>ROUND(E27*F27,2)</f>
        <v>0</v>
      </c>
      <c r="H27" s="233"/>
      <c r="I27" s="234">
        <f>ROUND(E27*H27,2)</f>
        <v>0</v>
      </c>
      <c r="J27" s="233"/>
      <c r="K27" s="234">
        <f>ROUND(E27*J27,2)</f>
        <v>0</v>
      </c>
      <c r="L27" s="234">
        <v>21</v>
      </c>
      <c r="M27" s="234">
        <f>G27*(1+L27/100)</f>
        <v>0</v>
      </c>
      <c r="N27" s="232">
        <v>0</v>
      </c>
      <c r="O27" s="232">
        <f>ROUND(E27*N27,2)</f>
        <v>0</v>
      </c>
      <c r="P27" s="232">
        <v>0</v>
      </c>
      <c r="Q27" s="232">
        <f>ROUND(E27*P27,2)</f>
        <v>0</v>
      </c>
      <c r="R27" s="234" t="s">
        <v>212</v>
      </c>
      <c r="S27" s="234" t="s">
        <v>172</v>
      </c>
      <c r="T27" s="235" t="s">
        <v>173</v>
      </c>
      <c r="U27" s="220">
        <v>0.107</v>
      </c>
      <c r="V27" s="220">
        <f>ROUND(E27*U27,2)</f>
        <v>2.46</v>
      </c>
      <c r="W27" s="220"/>
      <c r="X27" s="220" t="s">
        <v>174</v>
      </c>
      <c r="Y27" s="220" t="s">
        <v>175</v>
      </c>
      <c r="Z27" s="210"/>
      <c r="AA27" s="210"/>
      <c r="AB27" s="210"/>
      <c r="AC27" s="210"/>
      <c r="AD27" s="210"/>
      <c r="AE27" s="210"/>
      <c r="AF27" s="210"/>
      <c r="AG27" s="210" t="s">
        <v>176</v>
      </c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2" x14ac:dyDescent="0.2">
      <c r="A28" s="217"/>
      <c r="B28" s="218"/>
      <c r="C28" s="247" t="s">
        <v>238</v>
      </c>
      <c r="D28" s="236"/>
      <c r="E28" s="236"/>
      <c r="F28" s="236"/>
      <c r="G28" s="236"/>
      <c r="H28" s="220"/>
      <c r="I28" s="220"/>
      <c r="J28" s="220"/>
      <c r="K28" s="220"/>
      <c r="L28" s="220"/>
      <c r="M28" s="220"/>
      <c r="N28" s="219"/>
      <c r="O28" s="219"/>
      <c r="P28" s="219"/>
      <c r="Q28" s="219"/>
      <c r="R28" s="220"/>
      <c r="S28" s="220"/>
      <c r="T28" s="220"/>
      <c r="U28" s="220"/>
      <c r="V28" s="220"/>
      <c r="W28" s="220"/>
      <c r="X28" s="220"/>
      <c r="Y28" s="220"/>
      <c r="Z28" s="210"/>
      <c r="AA28" s="210"/>
      <c r="AB28" s="210"/>
      <c r="AC28" s="210"/>
      <c r="AD28" s="210"/>
      <c r="AE28" s="210"/>
      <c r="AF28" s="210"/>
      <c r="AG28" s="210" t="s">
        <v>178</v>
      </c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x14ac:dyDescent="0.2">
      <c r="A29" s="222" t="s">
        <v>166</v>
      </c>
      <c r="B29" s="223" t="s">
        <v>103</v>
      </c>
      <c r="C29" s="245" t="s">
        <v>104</v>
      </c>
      <c r="D29" s="224"/>
      <c r="E29" s="225"/>
      <c r="F29" s="226"/>
      <c r="G29" s="226">
        <f>SUMIF(AG30:AG37,"&lt;&gt;NOR",G30:G37)</f>
        <v>0</v>
      </c>
      <c r="H29" s="226"/>
      <c r="I29" s="226">
        <f>SUM(I30:I37)</f>
        <v>0</v>
      </c>
      <c r="J29" s="226"/>
      <c r="K29" s="226">
        <f>SUM(K30:K37)</f>
        <v>0</v>
      </c>
      <c r="L29" s="226"/>
      <c r="M29" s="226">
        <f>SUM(M30:M37)</f>
        <v>0</v>
      </c>
      <c r="N29" s="225"/>
      <c r="O29" s="225">
        <f>SUM(O30:O37)</f>
        <v>17.049999999999997</v>
      </c>
      <c r="P29" s="225"/>
      <c r="Q29" s="225">
        <f>SUM(Q30:Q37)</f>
        <v>0</v>
      </c>
      <c r="R29" s="226"/>
      <c r="S29" s="226"/>
      <c r="T29" s="227"/>
      <c r="U29" s="221"/>
      <c r="V29" s="221">
        <f>SUM(V30:V37)</f>
        <v>20.6</v>
      </c>
      <c r="W29" s="221"/>
      <c r="X29" s="221"/>
      <c r="Y29" s="221"/>
      <c r="AG29" t="s">
        <v>167</v>
      </c>
    </row>
    <row r="30" spans="1:60" outlineLevel="1" x14ac:dyDescent="0.2">
      <c r="A30" s="237">
        <v>12</v>
      </c>
      <c r="B30" s="238" t="s">
        <v>481</v>
      </c>
      <c r="C30" s="248" t="s">
        <v>482</v>
      </c>
      <c r="D30" s="239" t="s">
        <v>211</v>
      </c>
      <c r="E30" s="240">
        <v>0.17599999999999999</v>
      </c>
      <c r="F30" s="241"/>
      <c r="G30" s="242">
        <f>ROUND(E30*F30,2)</f>
        <v>0</v>
      </c>
      <c r="H30" s="241"/>
      <c r="I30" s="242">
        <f>ROUND(E30*H30,2)</f>
        <v>0</v>
      </c>
      <c r="J30" s="241"/>
      <c r="K30" s="242">
        <f>ROUND(E30*J30,2)</f>
        <v>0</v>
      </c>
      <c r="L30" s="242">
        <v>21</v>
      </c>
      <c r="M30" s="242">
        <f>G30*(1+L30/100)</f>
        <v>0</v>
      </c>
      <c r="N30" s="240">
        <v>2.1</v>
      </c>
      <c r="O30" s="240">
        <f>ROUND(E30*N30,2)</f>
        <v>0.37</v>
      </c>
      <c r="P30" s="240">
        <v>0</v>
      </c>
      <c r="Q30" s="240">
        <f>ROUND(E30*P30,2)</f>
        <v>0</v>
      </c>
      <c r="R30" s="242" t="s">
        <v>263</v>
      </c>
      <c r="S30" s="242" t="s">
        <v>172</v>
      </c>
      <c r="T30" s="243" t="s">
        <v>173</v>
      </c>
      <c r="U30" s="220">
        <v>0.96499999999999997</v>
      </c>
      <c r="V30" s="220">
        <f>ROUND(E30*U30,2)</f>
        <v>0.17</v>
      </c>
      <c r="W30" s="220"/>
      <c r="X30" s="220" t="s">
        <v>174</v>
      </c>
      <c r="Y30" s="220" t="s">
        <v>175</v>
      </c>
      <c r="Z30" s="210"/>
      <c r="AA30" s="210"/>
      <c r="AB30" s="210"/>
      <c r="AC30" s="210"/>
      <c r="AD30" s="210"/>
      <c r="AE30" s="210"/>
      <c r="AF30" s="210"/>
      <c r="AG30" s="210" t="s">
        <v>176</v>
      </c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1" x14ac:dyDescent="0.2">
      <c r="A31" s="229">
        <v>13</v>
      </c>
      <c r="B31" s="230" t="s">
        <v>483</v>
      </c>
      <c r="C31" s="246" t="s">
        <v>484</v>
      </c>
      <c r="D31" s="231" t="s">
        <v>211</v>
      </c>
      <c r="E31" s="232">
        <v>4.4000000000000004</v>
      </c>
      <c r="F31" s="233"/>
      <c r="G31" s="234">
        <f>ROUND(E31*F31,2)</f>
        <v>0</v>
      </c>
      <c r="H31" s="233"/>
      <c r="I31" s="234">
        <f>ROUND(E31*H31,2)</f>
        <v>0</v>
      </c>
      <c r="J31" s="233"/>
      <c r="K31" s="234">
        <f>ROUND(E31*J31,2)</f>
        <v>0</v>
      </c>
      <c r="L31" s="234">
        <v>21</v>
      </c>
      <c r="M31" s="234">
        <f>G31*(1+L31/100)</f>
        <v>0</v>
      </c>
      <c r="N31" s="232">
        <v>2.5249999999999999</v>
      </c>
      <c r="O31" s="232">
        <f>ROUND(E31*N31,2)</f>
        <v>11.11</v>
      </c>
      <c r="P31" s="232">
        <v>0</v>
      </c>
      <c r="Q31" s="232">
        <f>ROUND(E31*P31,2)</f>
        <v>0</v>
      </c>
      <c r="R31" s="234" t="s">
        <v>485</v>
      </c>
      <c r="S31" s="234" t="s">
        <v>172</v>
      </c>
      <c r="T31" s="235" t="s">
        <v>173</v>
      </c>
      <c r="U31" s="220">
        <v>0.46</v>
      </c>
      <c r="V31" s="220">
        <f>ROUND(E31*U31,2)</f>
        <v>2.02</v>
      </c>
      <c r="W31" s="220"/>
      <c r="X31" s="220" t="s">
        <v>174</v>
      </c>
      <c r="Y31" s="220" t="s">
        <v>175</v>
      </c>
      <c r="Z31" s="210"/>
      <c r="AA31" s="210"/>
      <c r="AB31" s="210"/>
      <c r="AC31" s="210"/>
      <c r="AD31" s="210"/>
      <c r="AE31" s="210"/>
      <c r="AF31" s="210"/>
      <c r="AG31" s="210" t="s">
        <v>176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2" x14ac:dyDescent="0.2">
      <c r="A32" s="217"/>
      <c r="B32" s="218"/>
      <c r="C32" s="247" t="s">
        <v>486</v>
      </c>
      <c r="D32" s="236"/>
      <c r="E32" s="236"/>
      <c r="F32" s="236"/>
      <c r="G32" s="236"/>
      <c r="H32" s="220"/>
      <c r="I32" s="220"/>
      <c r="J32" s="220"/>
      <c r="K32" s="220"/>
      <c r="L32" s="220"/>
      <c r="M32" s="220"/>
      <c r="N32" s="219"/>
      <c r="O32" s="219"/>
      <c r="P32" s="219"/>
      <c r="Q32" s="219"/>
      <c r="R32" s="220"/>
      <c r="S32" s="220"/>
      <c r="T32" s="220"/>
      <c r="U32" s="220"/>
      <c r="V32" s="220"/>
      <c r="W32" s="220"/>
      <c r="X32" s="220"/>
      <c r="Y32" s="220"/>
      <c r="Z32" s="210"/>
      <c r="AA32" s="210"/>
      <c r="AB32" s="210"/>
      <c r="AC32" s="210"/>
      <c r="AD32" s="210"/>
      <c r="AE32" s="210"/>
      <c r="AF32" s="210"/>
      <c r="AG32" s="210" t="s">
        <v>178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1" x14ac:dyDescent="0.2">
      <c r="A33" s="229">
        <v>14</v>
      </c>
      <c r="B33" s="230" t="s">
        <v>487</v>
      </c>
      <c r="C33" s="246" t="s">
        <v>488</v>
      </c>
      <c r="D33" s="231" t="s">
        <v>211</v>
      </c>
      <c r="E33" s="232">
        <v>2.1120000000000001</v>
      </c>
      <c r="F33" s="233"/>
      <c r="G33" s="234">
        <f>ROUND(E33*F33,2)</f>
        <v>0</v>
      </c>
      <c r="H33" s="233"/>
      <c r="I33" s="234">
        <f>ROUND(E33*H33,2)</f>
        <v>0</v>
      </c>
      <c r="J33" s="233"/>
      <c r="K33" s="234">
        <f>ROUND(E33*J33,2)</f>
        <v>0</v>
      </c>
      <c r="L33" s="234">
        <v>21</v>
      </c>
      <c r="M33" s="234">
        <f>G33*(1+L33/100)</f>
        <v>0</v>
      </c>
      <c r="N33" s="232">
        <v>2.5249999999999999</v>
      </c>
      <c r="O33" s="232">
        <f>ROUND(E33*N33,2)</f>
        <v>5.33</v>
      </c>
      <c r="P33" s="232">
        <v>0</v>
      </c>
      <c r="Q33" s="232">
        <f>ROUND(E33*P33,2)</f>
        <v>0</v>
      </c>
      <c r="R33" s="234" t="s">
        <v>485</v>
      </c>
      <c r="S33" s="234" t="s">
        <v>172</v>
      </c>
      <c r="T33" s="235" t="s">
        <v>173</v>
      </c>
      <c r="U33" s="220">
        <v>0.46</v>
      </c>
      <c r="V33" s="220">
        <f>ROUND(E33*U33,2)</f>
        <v>0.97</v>
      </c>
      <c r="W33" s="220"/>
      <c r="X33" s="220" t="s">
        <v>174</v>
      </c>
      <c r="Y33" s="220" t="s">
        <v>175</v>
      </c>
      <c r="Z33" s="210"/>
      <c r="AA33" s="210"/>
      <c r="AB33" s="210"/>
      <c r="AC33" s="210"/>
      <c r="AD33" s="210"/>
      <c r="AE33" s="210"/>
      <c r="AF33" s="210"/>
      <c r="AG33" s="210" t="s">
        <v>176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2" x14ac:dyDescent="0.2">
      <c r="A34" s="217"/>
      <c r="B34" s="218"/>
      <c r="C34" s="247" t="s">
        <v>486</v>
      </c>
      <c r="D34" s="236"/>
      <c r="E34" s="236"/>
      <c r="F34" s="236"/>
      <c r="G34" s="236"/>
      <c r="H34" s="220"/>
      <c r="I34" s="220"/>
      <c r="J34" s="220"/>
      <c r="K34" s="220"/>
      <c r="L34" s="220"/>
      <c r="M34" s="220"/>
      <c r="N34" s="219"/>
      <c r="O34" s="219"/>
      <c r="P34" s="219"/>
      <c r="Q34" s="219"/>
      <c r="R34" s="220"/>
      <c r="S34" s="220"/>
      <c r="T34" s="220"/>
      <c r="U34" s="220"/>
      <c r="V34" s="220"/>
      <c r="W34" s="220"/>
      <c r="X34" s="220"/>
      <c r="Y34" s="220"/>
      <c r="Z34" s="210"/>
      <c r="AA34" s="210"/>
      <c r="AB34" s="210"/>
      <c r="AC34" s="210"/>
      <c r="AD34" s="210"/>
      <c r="AE34" s="210"/>
      <c r="AF34" s="210"/>
      <c r="AG34" s="210" t="s">
        <v>178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1" x14ac:dyDescent="0.2">
      <c r="A35" s="237">
        <v>15</v>
      </c>
      <c r="B35" s="238" t="s">
        <v>489</v>
      </c>
      <c r="C35" s="248" t="s">
        <v>490</v>
      </c>
      <c r="D35" s="239" t="s">
        <v>181</v>
      </c>
      <c r="E35" s="240">
        <v>18.12</v>
      </c>
      <c r="F35" s="241"/>
      <c r="G35" s="242">
        <f>ROUND(E35*F35,2)</f>
        <v>0</v>
      </c>
      <c r="H35" s="241"/>
      <c r="I35" s="242">
        <f>ROUND(E35*H35,2)</f>
        <v>0</v>
      </c>
      <c r="J35" s="241"/>
      <c r="K35" s="242">
        <f>ROUND(E35*J35,2)</f>
        <v>0</v>
      </c>
      <c r="L35" s="242">
        <v>21</v>
      </c>
      <c r="M35" s="242">
        <f>G35*(1+L35/100)</f>
        <v>0</v>
      </c>
      <c r="N35" s="240">
        <v>2.0000000000000001E-4</v>
      </c>
      <c r="O35" s="240">
        <f>ROUND(E35*N35,2)</f>
        <v>0</v>
      </c>
      <c r="P35" s="240">
        <v>0</v>
      </c>
      <c r="Q35" s="240">
        <f>ROUND(E35*P35,2)</f>
        <v>0</v>
      </c>
      <c r="R35" s="242" t="s">
        <v>485</v>
      </c>
      <c r="S35" s="242" t="s">
        <v>172</v>
      </c>
      <c r="T35" s="243" t="s">
        <v>173</v>
      </c>
      <c r="U35" s="220">
        <v>0.45</v>
      </c>
      <c r="V35" s="220">
        <f>ROUND(E35*U35,2)</f>
        <v>8.15</v>
      </c>
      <c r="W35" s="220"/>
      <c r="X35" s="220" t="s">
        <v>174</v>
      </c>
      <c r="Y35" s="220" t="s">
        <v>175</v>
      </c>
      <c r="Z35" s="210"/>
      <c r="AA35" s="210"/>
      <c r="AB35" s="210"/>
      <c r="AC35" s="210"/>
      <c r="AD35" s="210"/>
      <c r="AE35" s="210"/>
      <c r="AF35" s="210"/>
      <c r="AG35" s="210" t="s">
        <v>176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1" x14ac:dyDescent="0.2">
      <c r="A36" s="237">
        <v>16</v>
      </c>
      <c r="B36" s="238" t="s">
        <v>491</v>
      </c>
      <c r="C36" s="248" t="s">
        <v>492</v>
      </c>
      <c r="D36" s="239" t="s">
        <v>181</v>
      </c>
      <c r="E36" s="240">
        <v>18.12</v>
      </c>
      <c r="F36" s="241"/>
      <c r="G36" s="242">
        <f>ROUND(E36*F36,2)</f>
        <v>0</v>
      </c>
      <c r="H36" s="241"/>
      <c r="I36" s="242">
        <f>ROUND(E36*H36,2)</f>
        <v>0</v>
      </c>
      <c r="J36" s="241"/>
      <c r="K36" s="242">
        <f>ROUND(E36*J36,2)</f>
        <v>0</v>
      </c>
      <c r="L36" s="242">
        <v>21</v>
      </c>
      <c r="M36" s="242">
        <f>G36*(1+L36/100)</f>
        <v>0</v>
      </c>
      <c r="N36" s="240">
        <v>0</v>
      </c>
      <c r="O36" s="240">
        <f>ROUND(E36*N36,2)</f>
        <v>0</v>
      </c>
      <c r="P36" s="240">
        <v>0</v>
      </c>
      <c r="Q36" s="240">
        <f>ROUND(E36*P36,2)</f>
        <v>0</v>
      </c>
      <c r="R36" s="242" t="s">
        <v>485</v>
      </c>
      <c r="S36" s="242" t="s">
        <v>172</v>
      </c>
      <c r="T36" s="243" t="s">
        <v>173</v>
      </c>
      <c r="U36" s="220">
        <v>0.32</v>
      </c>
      <c r="V36" s="220">
        <f>ROUND(E36*U36,2)</f>
        <v>5.8</v>
      </c>
      <c r="W36" s="220"/>
      <c r="X36" s="220" t="s">
        <v>174</v>
      </c>
      <c r="Y36" s="220" t="s">
        <v>175</v>
      </c>
      <c r="Z36" s="210"/>
      <c r="AA36" s="210"/>
      <c r="AB36" s="210"/>
      <c r="AC36" s="210"/>
      <c r="AD36" s="210"/>
      <c r="AE36" s="210"/>
      <c r="AF36" s="210"/>
      <c r="AG36" s="210" t="s">
        <v>176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ht="22.5" outlineLevel="1" x14ac:dyDescent="0.2">
      <c r="A37" s="237">
        <v>17</v>
      </c>
      <c r="B37" s="238" t="s">
        <v>493</v>
      </c>
      <c r="C37" s="248" t="s">
        <v>494</v>
      </c>
      <c r="D37" s="239" t="s">
        <v>192</v>
      </c>
      <c r="E37" s="240">
        <v>0.22942000000000001</v>
      </c>
      <c r="F37" s="241"/>
      <c r="G37" s="242">
        <f>ROUND(E37*F37,2)</f>
        <v>0</v>
      </c>
      <c r="H37" s="241"/>
      <c r="I37" s="242">
        <f>ROUND(E37*H37,2)</f>
        <v>0</v>
      </c>
      <c r="J37" s="241"/>
      <c r="K37" s="242">
        <f>ROUND(E37*J37,2)</f>
        <v>0</v>
      </c>
      <c r="L37" s="242">
        <v>21</v>
      </c>
      <c r="M37" s="242">
        <f>G37*(1+L37/100)</f>
        <v>0</v>
      </c>
      <c r="N37" s="240">
        <v>1.0543899999999999</v>
      </c>
      <c r="O37" s="240">
        <f>ROUND(E37*N37,2)</f>
        <v>0.24</v>
      </c>
      <c r="P37" s="240">
        <v>0</v>
      </c>
      <c r="Q37" s="240">
        <f>ROUND(E37*P37,2)</f>
        <v>0</v>
      </c>
      <c r="R37" s="242" t="s">
        <v>277</v>
      </c>
      <c r="S37" s="242" t="s">
        <v>172</v>
      </c>
      <c r="T37" s="243" t="s">
        <v>173</v>
      </c>
      <c r="U37" s="220">
        <v>15.231</v>
      </c>
      <c r="V37" s="220">
        <f>ROUND(E37*U37,2)</f>
        <v>3.49</v>
      </c>
      <c r="W37" s="220"/>
      <c r="X37" s="220" t="s">
        <v>174</v>
      </c>
      <c r="Y37" s="220" t="s">
        <v>175</v>
      </c>
      <c r="Z37" s="210"/>
      <c r="AA37" s="210"/>
      <c r="AB37" s="210"/>
      <c r="AC37" s="210"/>
      <c r="AD37" s="210"/>
      <c r="AE37" s="210"/>
      <c r="AF37" s="210"/>
      <c r="AG37" s="210" t="s">
        <v>176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x14ac:dyDescent="0.2">
      <c r="A38" s="222" t="s">
        <v>166</v>
      </c>
      <c r="B38" s="223" t="s">
        <v>109</v>
      </c>
      <c r="C38" s="245" t="s">
        <v>110</v>
      </c>
      <c r="D38" s="224"/>
      <c r="E38" s="225"/>
      <c r="F38" s="226"/>
      <c r="G38" s="226">
        <f>SUMIF(AG39:AG49,"&lt;&gt;NOR",G39:G49)</f>
        <v>0</v>
      </c>
      <c r="H38" s="226"/>
      <c r="I38" s="226">
        <f>SUM(I39:I49)</f>
        <v>0</v>
      </c>
      <c r="J38" s="226"/>
      <c r="K38" s="226">
        <f>SUM(K39:K49)</f>
        <v>0</v>
      </c>
      <c r="L38" s="226"/>
      <c r="M38" s="226">
        <f>SUM(M39:M49)</f>
        <v>0</v>
      </c>
      <c r="N38" s="225"/>
      <c r="O38" s="225">
        <f>SUM(O39:O49)</f>
        <v>3.6</v>
      </c>
      <c r="P38" s="225"/>
      <c r="Q38" s="225">
        <f>SUM(Q39:Q49)</f>
        <v>0</v>
      </c>
      <c r="R38" s="226"/>
      <c r="S38" s="226"/>
      <c r="T38" s="227"/>
      <c r="U38" s="221"/>
      <c r="V38" s="221">
        <f>SUM(V39:V49)</f>
        <v>20.54</v>
      </c>
      <c r="W38" s="221"/>
      <c r="X38" s="221"/>
      <c r="Y38" s="221"/>
      <c r="AG38" t="s">
        <v>167</v>
      </c>
    </row>
    <row r="39" spans="1:60" outlineLevel="1" x14ac:dyDescent="0.2">
      <c r="A39" s="229">
        <v>18</v>
      </c>
      <c r="B39" s="230" t="s">
        <v>495</v>
      </c>
      <c r="C39" s="246" t="s">
        <v>496</v>
      </c>
      <c r="D39" s="231" t="s">
        <v>192</v>
      </c>
      <c r="E39" s="232">
        <v>0.30789</v>
      </c>
      <c r="F39" s="233"/>
      <c r="G39" s="234">
        <f>ROUND(E39*F39,2)</f>
        <v>0</v>
      </c>
      <c r="H39" s="233"/>
      <c r="I39" s="234">
        <f>ROUND(E39*H39,2)</f>
        <v>0</v>
      </c>
      <c r="J39" s="233"/>
      <c r="K39" s="234">
        <f>ROUND(E39*J39,2)</f>
        <v>0</v>
      </c>
      <c r="L39" s="234">
        <v>21</v>
      </c>
      <c r="M39" s="234">
        <f>G39*(1+L39/100)</f>
        <v>0</v>
      </c>
      <c r="N39" s="232">
        <v>1.09663</v>
      </c>
      <c r="O39" s="232">
        <f>ROUND(E39*N39,2)</f>
        <v>0.34</v>
      </c>
      <c r="P39" s="232">
        <v>0</v>
      </c>
      <c r="Q39" s="232">
        <f>ROUND(E39*P39,2)</f>
        <v>0</v>
      </c>
      <c r="R39" s="234" t="s">
        <v>277</v>
      </c>
      <c r="S39" s="234" t="s">
        <v>172</v>
      </c>
      <c r="T39" s="235" t="s">
        <v>173</v>
      </c>
      <c r="U39" s="220">
        <v>16.582999999999998</v>
      </c>
      <c r="V39" s="220">
        <f>ROUND(E39*U39,2)</f>
        <v>5.1100000000000003</v>
      </c>
      <c r="W39" s="220"/>
      <c r="X39" s="220" t="s">
        <v>174</v>
      </c>
      <c r="Y39" s="220" t="s">
        <v>175</v>
      </c>
      <c r="Z39" s="210"/>
      <c r="AA39" s="210"/>
      <c r="AB39" s="210"/>
      <c r="AC39" s="210"/>
      <c r="AD39" s="210"/>
      <c r="AE39" s="210"/>
      <c r="AF39" s="210"/>
      <c r="AG39" s="210" t="s">
        <v>176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2" x14ac:dyDescent="0.2">
      <c r="A40" s="217"/>
      <c r="B40" s="218"/>
      <c r="C40" s="247" t="s">
        <v>497</v>
      </c>
      <c r="D40" s="236"/>
      <c r="E40" s="236"/>
      <c r="F40" s="236"/>
      <c r="G40" s="236"/>
      <c r="H40" s="220"/>
      <c r="I40" s="220"/>
      <c r="J40" s="220"/>
      <c r="K40" s="220"/>
      <c r="L40" s="220"/>
      <c r="M40" s="220"/>
      <c r="N40" s="219"/>
      <c r="O40" s="219"/>
      <c r="P40" s="219"/>
      <c r="Q40" s="219"/>
      <c r="R40" s="220"/>
      <c r="S40" s="220"/>
      <c r="T40" s="220"/>
      <c r="U40" s="220"/>
      <c r="V40" s="220"/>
      <c r="W40" s="220"/>
      <c r="X40" s="220"/>
      <c r="Y40" s="220"/>
      <c r="Z40" s="210"/>
      <c r="AA40" s="210"/>
      <c r="AB40" s="210"/>
      <c r="AC40" s="210"/>
      <c r="AD40" s="210"/>
      <c r="AE40" s="210"/>
      <c r="AF40" s="210"/>
      <c r="AG40" s="210" t="s">
        <v>178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1" x14ac:dyDescent="0.2">
      <c r="A41" s="237">
        <v>19</v>
      </c>
      <c r="B41" s="238" t="s">
        <v>498</v>
      </c>
      <c r="C41" s="248" t="s">
        <v>499</v>
      </c>
      <c r="D41" s="239" t="s">
        <v>181</v>
      </c>
      <c r="E41" s="240">
        <v>6.9749999999999996</v>
      </c>
      <c r="F41" s="241"/>
      <c r="G41" s="242">
        <f>ROUND(E41*F41,2)</f>
        <v>0</v>
      </c>
      <c r="H41" s="241"/>
      <c r="I41" s="242">
        <f>ROUND(E41*H41,2)</f>
        <v>0</v>
      </c>
      <c r="J41" s="241"/>
      <c r="K41" s="242">
        <f>ROUND(E41*J41,2)</f>
        <v>0</v>
      </c>
      <c r="L41" s="242">
        <v>21</v>
      </c>
      <c r="M41" s="242">
        <f>G41*(1+L41/100)</f>
        <v>0</v>
      </c>
      <c r="N41" s="240">
        <v>8.0000000000000007E-5</v>
      </c>
      <c r="O41" s="240">
        <f>ROUND(E41*N41,2)</f>
        <v>0</v>
      </c>
      <c r="P41" s="240">
        <v>0</v>
      </c>
      <c r="Q41" s="240">
        <f>ROUND(E41*P41,2)</f>
        <v>0</v>
      </c>
      <c r="R41" s="242" t="s">
        <v>500</v>
      </c>
      <c r="S41" s="242" t="s">
        <v>172</v>
      </c>
      <c r="T41" s="243" t="s">
        <v>173</v>
      </c>
      <c r="U41" s="220">
        <v>0.156</v>
      </c>
      <c r="V41" s="220">
        <f>ROUND(E41*U41,2)</f>
        <v>1.0900000000000001</v>
      </c>
      <c r="W41" s="220"/>
      <c r="X41" s="220" t="s">
        <v>174</v>
      </c>
      <c r="Y41" s="220" t="s">
        <v>175</v>
      </c>
      <c r="Z41" s="210"/>
      <c r="AA41" s="210"/>
      <c r="AB41" s="210"/>
      <c r="AC41" s="210"/>
      <c r="AD41" s="210"/>
      <c r="AE41" s="210"/>
      <c r="AF41" s="210"/>
      <c r="AG41" s="210" t="s">
        <v>176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1" x14ac:dyDescent="0.2">
      <c r="A42" s="237">
        <v>20</v>
      </c>
      <c r="B42" s="238" t="s">
        <v>501</v>
      </c>
      <c r="C42" s="248" t="s">
        <v>502</v>
      </c>
      <c r="D42" s="239" t="s">
        <v>181</v>
      </c>
      <c r="E42" s="240">
        <v>7.2</v>
      </c>
      <c r="F42" s="241"/>
      <c r="G42" s="242">
        <f>ROUND(E42*F42,2)</f>
        <v>0</v>
      </c>
      <c r="H42" s="241"/>
      <c r="I42" s="242">
        <f>ROUND(E42*H42,2)</f>
        <v>0</v>
      </c>
      <c r="J42" s="241"/>
      <c r="K42" s="242">
        <f>ROUND(E42*J42,2)</f>
        <v>0</v>
      </c>
      <c r="L42" s="242">
        <v>21</v>
      </c>
      <c r="M42" s="242">
        <f>G42*(1+L42/100)</f>
        <v>0</v>
      </c>
      <c r="N42" s="240">
        <v>0</v>
      </c>
      <c r="O42" s="240">
        <f>ROUND(E42*N42,2)</f>
        <v>0</v>
      </c>
      <c r="P42" s="240">
        <v>0</v>
      </c>
      <c r="Q42" s="240">
        <f>ROUND(E42*P42,2)</f>
        <v>0</v>
      </c>
      <c r="R42" s="242"/>
      <c r="S42" s="242" t="s">
        <v>202</v>
      </c>
      <c r="T42" s="243" t="s">
        <v>203</v>
      </c>
      <c r="U42" s="220">
        <v>0.2</v>
      </c>
      <c r="V42" s="220">
        <f>ROUND(E42*U42,2)</f>
        <v>1.44</v>
      </c>
      <c r="W42" s="220"/>
      <c r="X42" s="220" t="s">
        <v>174</v>
      </c>
      <c r="Y42" s="220" t="s">
        <v>175</v>
      </c>
      <c r="Z42" s="210"/>
      <c r="AA42" s="210"/>
      <c r="AB42" s="210"/>
      <c r="AC42" s="210"/>
      <c r="AD42" s="210"/>
      <c r="AE42" s="210"/>
      <c r="AF42" s="210"/>
      <c r="AG42" s="210" t="s">
        <v>176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ht="33.75" outlineLevel="1" x14ac:dyDescent="0.2">
      <c r="A43" s="237">
        <v>21</v>
      </c>
      <c r="B43" s="238" t="s">
        <v>503</v>
      </c>
      <c r="C43" s="248" t="s">
        <v>504</v>
      </c>
      <c r="D43" s="239" t="s">
        <v>211</v>
      </c>
      <c r="E43" s="240">
        <v>1.1200000000000001</v>
      </c>
      <c r="F43" s="241"/>
      <c r="G43" s="242">
        <f>ROUND(E43*F43,2)</f>
        <v>0</v>
      </c>
      <c r="H43" s="241"/>
      <c r="I43" s="242">
        <f>ROUND(E43*H43,2)</f>
        <v>0</v>
      </c>
      <c r="J43" s="241"/>
      <c r="K43" s="242">
        <f>ROUND(E43*J43,2)</f>
        <v>0</v>
      </c>
      <c r="L43" s="242">
        <v>21</v>
      </c>
      <c r="M43" s="242">
        <f>G43*(1+L43/100)</f>
        <v>0</v>
      </c>
      <c r="N43" s="240">
        <v>2.5251399999999999</v>
      </c>
      <c r="O43" s="240">
        <f>ROUND(E43*N43,2)</f>
        <v>2.83</v>
      </c>
      <c r="P43" s="240">
        <v>0</v>
      </c>
      <c r="Q43" s="240">
        <f>ROUND(E43*P43,2)</f>
        <v>0</v>
      </c>
      <c r="R43" s="242" t="s">
        <v>277</v>
      </c>
      <c r="S43" s="242" t="s">
        <v>172</v>
      </c>
      <c r="T43" s="243" t="s">
        <v>173</v>
      </c>
      <c r="U43" s="220">
        <v>0.98699999999999999</v>
      </c>
      <c r="V43" s="220">
        <f>ROUND(E43*U43,2)</f>
        <v>1.1100000000000001</v>
      </c>
      <c r="W43" s="220"/>
      <c r="X43" s="220" t="s">
        <v>174</v>
      </c>
      <c r="Y43" s="220" t="s">
        <v>175</v>
      </c>
      <c r="Z43" s="210"/>
      <c r="AA43" s="210"/>
      <c r="AB43" s="210"/>
      <c r="AC43" s="210"/>
      <c r="AD43" s="210"/>
      <c r="AE43" s="210"/>
      <c r="AF43" s="210"/>
      <c r="AG43" s="210" t="s">
        <v>176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ht="22.5" outlineLevel="1" x14ac:dyDescent="0.2">
      <c r="A44" s="229">
        <v>22</v>
      </c>
      <c r="B44" s="230" t="s">
        <v>505</v>
      </c>
      <c r="C44" s="246" t="s">
        <v>506</v>
      </c>
      <c r="D44" s="231" t="s">
        <v>181</v>
      </c>
      <c r="E44" s="232">
        <v>3.3</v>
      </c>
      <c r="F44" s="233"/>
      <c r="G44" s="234">
        <f>ROUND(E44*F44,2)</f>
        <v>0</v>
      </c>
      <c r="H44" s="233"/>
      <c r="I44" s="234">
        <f>ROUND(E44*H44,2)</f>
        <v>0</v>
      </c>
      <c r="J44" s="233"/>
      <c r="K44" s="234">
        <f>ROUND(E44*J44,2)</f>
        <v>0</v>
      </c>
      <c r="L44" s="234">
        <v>21</v>
      </c>
      <c r="M44" s="234">
        <f>G44*(1+L44/100)</f>
        <v>0</v>
      </c>
      <c r="N44" s="232">
        <v>4.2520000000000002E-2</v>
      </c>
      <c r="O44" s="232">
        <f>ROUND(E44*N44,2)</f>
        <v>0.14000000000000001</v>
      </c>
      <c r="P44" s="232">
        <v>0</v>
      </c>
      <c r="Q44" s="232">
        <f>ROUND(E44*P44,2)</f>
        <v>0</v>
      </c>
      <c r="R44" s="234" t="s">
        <v>277</v>
      </c>
      <c r="S44" s="234" t="s">
        <v>172</v>
      </c>
      <c r="T44" s="235" t="s">
        <v>173</v>
      </c>
      <c r="U44" s="220">
        <v>0.879</v>
      </c>
      <c r="V44" s="220">
        <f>ROUND(E44*U44,2)</f>
        <v>2.9</v>
      </c>
      <c r="W44" s="220"/>
      <c r="X44" s="220" t="s">
        <v>174</v>
      </c>
      <c r="Y44" s="220" t="s">
        <v>175</v>
      </c>
      <c r="Z44" s="210"/>
      <c r="AA44" s="210"/>
      <c r="AB44" s="210"/>
      <c r="AC44" s="210"/>
      <c r="AD44" s="210"/>
      <c r="AE44" s="210"/>
      <c r="AF44" s="210"/>
      <c r="AG44" s="210" t="s">
        <v>176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outlineLevel="2" x14ac:dyDescent="0.2">
      <c r="A45" s="217"/>
      <c r="B45" s="218"/>
      <c r="C45" s="247" t="s">
        <v>507</v>
      </c>
      <c r="D45" s="236"/>
      <c r="E45" s="236"/>
      <c r="F45" s="236"/>
      <c r="G45" s="236"/>
      <c r="H45" s="220"/>
      <c r="I45" s="220"/>
      <c r="J45" s="220"/>
      <c r="K45" s="220"/>
      <c r="L45" s="220"/>
      <c r="M45" s="220"/>
      <c r="N45" s="219"/>
      <c r="O45" s="219"/>
      <c r="P45" s="219"/>
      <c r="Q45" s="219"/>
      <c r="R45" s="220"/>
      <c r="S45" s="220"/>
      <c r="T45" s="220"/>
      <c r="U45" s="220"/>
      <c r="V45" s="220"/>
      <c r="W45" s="220"/>
      <c r="X45" s="220"/>
      <c r="Y45" s="220"/>
      <c r="Z45" s="210"/>
      <c r="AA45" s="210"/>
      <c r="AB45" s="210"/>
      <c r="AC45" s="210"/>
      <c r="AD45" s="210"/>
      <c r="AE45" s="210"/>
      <c r="AF45" s="210"/>
      <c r="AG45" s="210" t="s">
        <v>178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ht="22.5" outlineLevel="1" x14ac:dyDescent="0.2">
      <c r="A46" s="229">
        <v>23</v>
      </c>
      <c r="B46" s="230" t="s">
        <v>508</v>
      </c>
      <c r="C46" s="246" t="s">
        <v>509</v>
      </c>
      <c r="D46" s="231" t="s">
        <v>181</v>
      </c>
      <c r="E46" s="232">
        <v>3.3</v>
      </c>
      <c r="F46" s="233"/>
      <c r="G46" s="234">
        <f>ROUND(E46*F46,2)</f>
        <v>0</v>
      </c>
      <c r="H46" s="233"/>
      <c r="I46" s="234">
        <f>ROUND(E46*H46,2)</f>
        <v>0</v>
      </c>
      <c r="J46" s="233"/>
      <c r="K46" s="234">
        <f>ROUND(E46*J46,2)</f>
        <v>0</v>
      </c>
      <c r="L46" s="234">
        <v>21</v>
      </c>
      <c r="M46" s="234">
        <f>G46*(1+L46/100)</f>
        <v>0</v>
      </c>
      <c r="N46" s="232">
        <v>0</v>
      </c>
      <c r="O46" s="232">
        <f>ROUND(E46*N46,2)</f>
        <v>0</v>
      </c>
      <c r="P46" s="232">
        <v>0</v>
      </c>
      <c r="Q46" s="232">
        <f>ROUND(E46*P46,2)</f>
        <v>0</v>
      </c>
      <c r="R46" s="234" t="s">
        <v>277</v>
      </c>
      <c r="S46" s="234" t="s">
        <v>172</v>
      </c>
      <c r="T46" s="235" t="s">
        <v>173</v>
      </c>
      <c r="U46" s="220">
        <v>0.436</v>
      </c>
      <c r="V46" s="220">
        <f>ROUND(E46*U46,2)</f>
        <v>1.44</v>
      </c>
      <c r="W46" s="220"/>
      <c r="X46" s="220" t="s">
        <v>174</v>
      </c>
      <c r="Y46" s="220" t="s">
        <v>175</v>
      </c>
      <c r="Z46" s="210"/>
      <c r="AA46" s="210"/>
      <c r="AB46" s="210"/>
      <c r="AC46" s="210"/>
      <c r="AD46" s="210"/>
      <c r="AE46" s="210"/>
      <c r="AF46" s="210"/>
      <c r="AG46" s="210" t="s">
        <v>176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outlineLevel="2" x14ac:dyDescent="0.2">
      <c r="A47" s="217"/>
      <c r="B47" s="218"/>
      <c r="C47" s="247" t="s">
        <v>507</v>
      </c>
      <c r="D47" s="236"/>
      <c r="E47" s="236"/>
      <c r="F47" s="236"/>
      <c r="G47" s="236"/>
      <c r="H47" s="220"/>
      <c r="I47" s="220"/>
      <c r="J47" s="220"/>
      <c r="K47" s="220"/>
      <c r="L47" s="220"/>
      <c r="M47" s="220"/>
      <c r="N47" s="219"/>
      <c r="O47" s="219"/>
      <c r="P47" s="219"/>
      <c r="Q47" s="219"/>
      <c r="R47" s="220"/>
      <c r="S47" s="220"/>
      <c r="T47" s="220"/>
      <c r="U47" s="220"/>
      <c r="V47" s="220"/>
      <c r="W47" s="220"/>
      <c r="X47" s="220"/>
      <c r="Y47" s="220"/>
      <c r="Z47" s="210"/>
      <c r="AA47" s="210"/>
      <c r="AB47" s="210"/>
      <c r="AC47" s="210"/>
      <c r="AD47" s="210"/>
      <c r="AE47" s="210"/>
      <c r="AF47" s="210"/>
      <c r="AG47" s="210" t="s">
        <v>178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outlineLevel="1" x14ac:dyDescent="0.2">
      <c r="A48" s="229">
        <v>24</v>
      </c>
      <c r="B48" s="230" t="s">
        <v>510</v>
      </c>
      <c r="C48" s="246" t="s">
        <v>511</v>
      </c>
      <c r="D48" s="231" t="s">
        <v>192</v>
      </c>
      <c r="E48" s="232">
        <v>0.28000000000000003</v>
      </c>
      <c r="F48" s="233"/>
      <c r="G48" s="234">
        <f>ROUND(E48*F48,2)</f>
        <v>0</v>
      </c>
      <c r="H48" s="233"/>
      <c r="I48" s="234">
        <f>ROUND(E48*H48,2)</f>
        <v>0</v>
      </c>
      <c r="J48" s="233"/>
      <c r="K48" s="234">
        <f>ROUND(E48*J48,2)</f>
        <v>0</v>
      </c>
      <c r="L48" s="234">
        <v>21</v>
      </c>
      <c r="M48" s="234">
        <f>G48*(1+L48/100)</f>
        <v>0</v>
      </c>
      <c r="N48" s="232">
        <v>1.02139</v>
      </c>
      <c r="O48" s="232">
        <f>ROUND(E48*N48,2)</f>
        <v>0.28999999999999998</v>
      </c>
      <c r="P48" s="232">
        <v>0</v>
      </c>
      <c r="Q48" s="232">
        <f>ROUND(E48*P48,2)</f>
        <v>0</v>
      </c>
      <c r="R48" s="234" t="s">
        <v>277</v>
      </c>
      <c r="S48" s="234" t="s">
        <v>172</v>
      </c>
      <c r="T48" s="235" t="s">
        <v>173</v>
      </c>
      <c r="U48" s="220">
        <v>26.616</v>
      </c>
      <c r="V48" s="220">
        <f>ROUND(E48*U48,2)</f>
        <v>7.45</v>
      </c>
      <c r="W48" s="220"/>
      <c r="X48" s="220" t="s">
        <v>174</v>
      </c>
      <c r="Y48" s="220" t="s">
        <v>175</v>
      </c>
      <c r="Z48" s="210"/>
      <c r="AA48" s="210"/>
      <c r="AB48" s="210"/>
      <c r="AC48" s="210"/>
      <c r="AD48" s="210"/>
      <c r="AE48" s="210"/>
      <c r="AF48" s="210"/>
      <c r="AG48" s="210" t="s">
        <v>176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ht="33.75" outlineLevel="2" x14ac:dyDescent="0.2">
      <c r="A49" s="217"/>
      <c r="B49" s="218"/>
      <c r="C49" s="247" t="s">
        <v>512</v>
      </c>
      <c r="D49" s="236"/>
      <c r="E49" s="236"/>
      <c r="F49" s="236"/>
      <c r="G49" s="236"/>
      <c r="H49" s="220"/>
      <c r="I49" s="220"/>
      <c r="J49" s="220"/>
      <c r="K49" s="220"/>
      <c r="L49" s="220"/>
      <c r="M49" s="220"/>
      <c r="N49" s="219"/>
      <c r="O49" s="219"/>
      <c r="P49" s="219"/>
      <c r="Q49" s="219"/>
      <c r="R49" s="220"/>
      <c r="S49" s="220"/>
      <c r="T49" s="220"/>
      <c r="U49" s="220"/>
      <c r="V49" s="220"/>
      <c r="W49" s="220"/>
      <c r="X49" s="220"/>
      <c r="Y49" s="220"/>
      <c r="Z49" s="210"/>
      <c r="AA49" s="210"/>
      <c r="AB49" s="210"/>
      <c r="AC49" s="210"/>
      <c r="AD49" s="210"/>
      <c r="AE49" s="210"/>
      <c r="AF49" s="210"/>
      <c r="AG49" s="210" t="s">
        <v>178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44" t="str">
        <f>C49</f>
        <v>prostě uložených, vetknutých i spojitých, deskových, trámových (žebrových, kazetových), s keramickými a jinými vložkami, konzolových nebo balkónových, hřibových včetně hlavic hřibových sloupů, plochých střech a pro zavěšení železobetonových podhledů. Včetně distančních prvků.</v>
      </c>
      <c r="BB49" s="210"/>
      <c r="BC49" s="210"/>
      <c r="BD49" s="210"/>
      <c r="BE49" s="210"/>
      <c r="BF49" s="210"/>
      <c r="BG49" s="210"/>
      <c r="BH49" s="210"/>
    </row>
    <row r="50" spans="1:60" x14ac:dyDescent="0.2">
      <c r="A50" s="222" t="s">
        <v>166</v>
      </c>
      <c r="B50" s="223" t="s">
        <v>115</v>
      </c>
      <c r="C50" s="245" t="s">
        <v>116</v>
      </c>
      <c r="D50" s="224"/>
      <c r="E50" s="225"/>
      <c r="F50" s="226"/>
      <c r="G50" s="226">
        <f>SUMIF(AG51:AG54,"&lt;&gt;NOR",G51:G54)</f>
        <v>0</v>
      </c>
      <c r="H50" s="226"/>
      <c r="I50" s="226">
        <f>SUM(I51:I54)</f>
        <v>0</v>
      </c>
      <c r="J50" s="226"/>
      <c r="K50" s="226">
        <f>SUM(K51:K54)</f>
        <v>0</v>
      </c>
      <c r="L50" s="226"/>
      <c r="M50" s="226">
        <f>SUM(M51:M54)</f>
        <v>0</v>
      </c>
      <c r="N50" s="225"/>
      <c r="O50" s="225">
        <f>SUM(O51:O54)</f>
        <v>22.92</v>
      </c>
      <c r="P50" s="225"/>
      <c r="Q50" s="225">
        <f>SUM(Q51:Q54)</f>
        <v>0</v>
      </c>
      <c r="R50" s="226"/>
      <c r="S50" s="226"/>
      <c r="T50" s="227"/>
      <c r="U50" s="221"/>
      <c r="V50" s="221">
        <f>SUM(V51:V54)</f>
        <v>27.91</v>
      </c>
      <c r="W50" s="221"/>
      <c r="X50" s="221"/>
      <c r="Y50" s="221"/>
      <c r="AG50" t="s">
        <v>167</v>
      </c>
    </row>
    <row r="51" spans="1:60" ht="22.5" outlineLevel="1" x14ac:dyDescent="0.2">
      <c r="A51" s="229">
        <v>25</v>
      </c>
      <c r="B51" s="230" t="s">
        <v>513</v>
      </c>
      <c r="C51" s="246" t="s">
        <v>514</v>
      </c>
      <c r="D51" s="231" t="s">
        <v>211</v>
      </c>
      <c r="E51" s="232">
        <v>3.7999499999999999</v>
      </c>
      <c r="F51" s="233"/>
      <c r="G51" s="234">
        <f>ROUND(E51*F51,2)</f>
        <v>0</v>
      </c>
      <c r="H51" s="233"/>
      <c r="I51" s="234">
        <f>ROUND(E51*H51,2)</f>
        <v>0</v>
      </c>
      <c r="J51" s="233"/>
      <c r="K51" s="234">
        <f>ROUND(E51*J51,2)</f>
        <v>0</v>
      </c>
      <c r="L51" s="234">
        <v>21</v>
      </c>
      <c r="M51" s="234">
        <f>G51*(1+L51/100)</f>
        <v>0</v>
      </c>
      <c r="N51" s="232">
        <v>2.323</v>
      </c>
      <c r="O51" s="232">
        <f>ROUND(E51*N51,2)</f>
        <v>8.83</v>
      </c>
      <c r="P51" s="232">
        <v>0</v>
      </c>
      <c r="Q51" s="232">
        <f>ROUND(E51*P51,2)</f>
        <v>0</v>
      </c>
      <c r="R51" s="234" t="s">
        <v>277</v>
      </c>
      <c r="S51" s="234" t="s">
        <v>172</v>
      </c>
      <c r="T51" s="235" t="s">
        <v>173</v>
      </c>
      <c r="U51" s="220">
        <v>2.3170000000000002</v>
      </c>
      <c r="V51" s="220">
        <f>ROUND(E51*U51,2)</f>
        <v>8.8000000000000007</v>
      </c>
      <c r="W51" s="220"/>
      <c r="X51" s="220" t="s">
        <v>174</v>
      </c>
      <c r="Y51" s="220" t="s">
        <v>175</v>
      </c>
      <c r="Z51" s="210"/>
      <c r="AA51" s="210"/>
      <c r="AB51" s="210"/>
      <c r="AC51" s="210"/>
      <c r="AD51" s="210"/>
      <c r="AE51" s="210"/>
      <c r="AF51" s="210"/>
      <c r="AG51" s="210" t="s">
        <v>176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outlineLevel="2" x14ac:dyDescent="0.2">
      <c r="A52" s="217"/>
      <c r="B52" s="218"/>
      <c r="C52" s="247" t="s">
        <v>316</v>
      </c>
      <c r="D52" s="236"/>
      <c r="E52" s="236"/>
      <c r="F52" s="236"/>
      <c r="G52" s="236"/>
      <c r="H52" s="220"/>
      <c r="I52" s="220"/>
      <c r="J52" s="220"/>
      <c r="K52" s="220"/>
      <c r="L52" s="220"/>
      <c r="M52" s="220"/>
      <c r="N52" s="219"/>
      <c r="O52" s="219"/>
      <c r="P52" s="219"/>
      <c r="Q52" s="219"/>
      <c r="R52" s="220"/>
      <c r="S52" s="220"/>
      <c r="T52" s="220"/>
      <c r="U52" s="220"/>
      <c r="V52" s="220"/>
      <c r="W52" s="220"/>
      <c r="X52" s="220"/>
      <c r="Y52" s="220"/>
      <c r="Z52" s="210"/>
      <c r="AA52" s="210"/>
      <c r="AB52" s="210"/>
      <c r="AC52" s="210"/>
      <c r="AD52" s="210"/>
      <c r="AE52" s="210"/>
      <c r="AF52" s="210"/>
      <c r="AG52" s="210" t="s">
        <v>178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ht="22.5" outlineLevel="1" x14ac:dyDescent="0.2">
      <c r="A53" s="229">
        <v>26</v>
      </c>
      <c r="B53" s="230" t="s">
        <v>515</v>
      </c>
      <c r="C53" s="246" t="s">
        <v>516</v>
      </c>
      <c r="D53" s="231" t="s">
        <v>181</v>
      </c>
      <c r="E53" s="232">
        <v>23.03</v>
      </c>
      <c r="F53" s="233"/>
      <c r="G53" s="234">
        <f>ROUND(E53*F53,2)</f>
        <v>0</v>
      </c>
      <c r="H53" s="233"/>
      <c r="I53" s="234">
        <f>ROUND(E53*H53,2)</f>
        <v>0</v>
      </c>
      <c r="J53" s="233"/>
      <c r="K53" s="234">
        <f>ROUND(E53*J53,2)</f>
        <v>0</v>
      </c>
      <c r="L53" s="234">
        <v>21</v>
      </c>
      <c r="M53" s="234">
        <f>G53*(1+L53/100)</f>
        <v>0</v>
      </c>
      <c r="N53" s="232">
        <v>0.61199999999999999</v>
      </c>
      <c r="O53" s="232">
        <f>ROUND(E53*N53,2)</f>
        <v>14.09</v>
      </c>
      <c r="P53" s="232">
        <v>0</v>
      </c>
      <c r="Q53" s="232">
        <f>ROUND(E53*P53,2)</f>
        <v>0</v>
      </c>
      <c r="R53" s="234" t="s">
        <v>171</v>
      </c>
      <c r="S53" s="234" t="s">
        <v>172</v>
      </c>
      <c r="T53" s="235" t="s">
        <v>173</v>
      </c>
      <c r="U53" s="220">
        <v>0.83</v>
      </c>
      <c r="V53" s="220">
        <f>ROUND(E53*U53,2)</f>
        <v>19.11</v>
      </c>
      <c r="W53" s="220"/>
      <c r="X53" s="220" t="s">
        <v>174</v>
      </c>
      <c r="Y53" s="220" t="s">
        <v>175</v>
      </c>
      <c r="Z53" s="210"/>
      <c r="AA53" s="210"/>
      <c r="AB53" s="210"/>
      <c r="AC53" s="210"/>
      <c r="AD53" s="210"/>
      <c r="AE53" s="210"/>
      <c r="AF53" s="210"/>
      <c r="AG53" s="210" t="s">
        <v>176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outlineLevel="2" x14ac:dyDescent="0.2">
      <c r="A54" s="217"/>
      <c r="B54" s="218"/>
      <c r="C54" s="247" t="s">
        <v>517</v>
      </c>
      <c r="D54" s="236"/>
      <c r="E54" s="236"/>
      <c r="F54" s="236"/>
      <c r="G54" s="236"/>
      <c r="H54" s="220"/>
      <c r="I54" s="220"/>
      <c r="J54" s="220"/>
      <c r="K54" s="220"/>
      <c r="L54" s="220"/>
      <c r="M54" s="220"/>
      <c r="N54" s="219"/>
      <c r="O54" s="219"/>
      <c r="P54" s="219"/>
      <c r="Q54" s="219"/>
      <c r="R54" s="220"/>
      <c r="S54" s="220"/>
      <c r="T54" s="220"/>
      <c r="U54" s="220"/>
      <c r="V54" s="220"/>
      <c r="W54" s="220"/>
      <c r="X54" s="220"/>
      <c r="Y54" s="220"/>
      <c r="Z54" s="210"/>
      <c r="AA54" s="210"/>
      <c r="AB54" s="210"/>
      <c r="AC54" s="210"/>
      <c r="AD54" s="210"/>
      <c r="AE54" s="210"/>
      <c r="AF54" s="210"/>
      <c r="AG54" s="210" t="s">
        <v>178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44" t="str">
        <f>C54</f>
        <v>lomařsky upraveného rigolového, bez vyplnění spár v ploše vodorovné nebo ve sklonu, s provedením lože tl. 50 mm</v>
      </c>
      <c r="BB54" s="210"/>
      <c r="BC54" s="210"/>
      <c r="BD54" s="210"/>
      <c r="BE54" s="210"/>
      <c r="BF54" s="210"/>
      <c r="BG54" s="210"/>
      <c r="BH54" s="210"/>
    </row>
    <row r="55" spans="1:60" x14ac:dyDescent="0.2">
      <c r="A55" s="222" t="s">
        <v>166</v>
      </c>
      <c r="B55" s="223" t="s">
        <v>123</v>
      </c>
      <c r="C55" s="245" t="s">
        <v>124</v>
      </c>
      <c r="D55" s="224"/>
      <c r="E55" s="225"/>
      <c r="F55" s="226"/>
      <c r="G55" s="226">
        <f>SUMIF(AG56:AG56,"&lt;&gt;NOR",G56:G56)</f>
        <v>0</v>
      </c>
      <c r="H55" s="226"/>
      <c r="I55" s="226">
        <f>SUM(I56:I56)</f>
        <v>0</v>
      </c>
      <c r="J55" s="226"/>
      <c r="K55" s="226">
        <f>SUM(K56:K56)</f>
        <v>0</v>
      </c>
      <c r="L55" s="226"/>
      <c r="M55" s="226">
        <f>SUM(M56:M56)</f>
        <v>0</v>
      </c>
      <c r="N55" s="225"/>
      <c r="O55" s="225">
        <f>SUM(O56:O56)</f>
        <v>0</v>
      </c>
      <c r="P55" s="225"/>
      <c r="Q55" s="225">
        <f>SUM(Q56:Q56)</f>
        <v>0.19</v>
      </c>
      <c r="R55" s="226"/>
      <c r="S55" s="226"/>
      <c r="T55" s="227"/>
      <c r="U55" s="221"/>
      <c r="V55" s="221">
        <f>SUM(V56:V56)</f>
        <v>2.75</v>
      </c>
      <c r="W55" s="221"/>
      <c r="X55" s="221"/>
      <c r="Y55" s="221"/>
      <c r="AG55" t="s">
        <v>167</v>
      </c>
    </row>
    <row r="56" spans="1:60" outlineLevel="1" x14ac:dyDescent="0.2">
      <c r="A56" s="237">
        <v>27</v>
      </c>
      <c r="B56" s="238" t="s">
        <v>518</v>
      </c>
      <c r="C56" s="248" t="s">
        <v>519</v>
      </c>
      <c r="D56" s="239" t="s">
        <v>170</v>
      </c>
      <c r="E56" s="240">
        <v>5</v>
      </c>
      <c r="F56" s="241"/>
      <c r="G56" s="242">
        <f>ROUND(E56*F56,2)</f>
        <v>0</v>
      </c>
      <c r="H56" s="241"/>
      <c r="I56" s="242">
        <f>ROUND(E56*H56,2)</f>
        <v>0</v>
      </c>
      <c r="J56" s="241"/>
      <c r="K56" s="242">
        <f>ROUND(E56*J56,2)</f>
        <v>0</v>
      </c>
      <c r="L56" s="242">
        <v>21</v>
      </c>
      <c r="M56" s="242">
        <f>G56*(1+L56/100)</f>
        <v>0</v>
      </c>
      <c r="N56" s="240">
        <v>0</v>
      </c>
      <c r="O56" s="240">
        <f>ROUND(E56*N56,2)</f>
        <v>0</v>
      </c>
      <c r="P56" s="240">
        <v>3.6999999999999998E-2</v>
      </c>
      <c r="Q56" s="240">
        <f>ROUND(E56*P56,2)</f>
        <v>0.19</v>
      </c>
      <c r="R56" s="242" t="s">
        <v>364</v>
      </c>
      <c r="S56" s="242" t="s">
        <v>172</v>
      </c>
      <c r="T56" s="243" t="s">
        <v>173</v>
      </c>
      <c r="U56" s="220">
        <v>0.55000000000000004</v>
      </c>
      <c r="V56" s="220">
        <f>ROUND(E56*U56,2)</f>
        <v>2.75</v>
      </c>
      <c r="W56" s="220"/>
      <c r="X56" s="220" t="s">
        <v>174</v>
      </c>
      <c r="Y56" s="220" t="s">
        <v>175</v>
      </c>
      <c r="Z56" s="210"/>
      <c r="AA56" s="210"/>
      <c r="AB56" s="210"/>
      <c r="AC56" s="210"/>
      <c r="AD56" s="210"/>
      <c r="AE56" s="210"/>
      <c r="AF56" s="210"/>
      <c r="AG56" s="210" t="s">
        <v>176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x14ac:dyDescent="0.2">
      <c r="A57" s="222" t="s">
        <v>166</v>
      </c>
      <c r="B57" s="223" t="s">
        <v>125</v>
      </c>
      <c r="C57" s="245" t="s">
        <v>126</v>
      </c>
      <c r="D57" s="224"/>
      <c r="E57" s="225"/>
      <c r="F57" s="226"/>
      <c r="G57" s="226">
        <f>SUMIF(AG58:AG59,"&lt;&gt;NOR",G58:G59)</f>
        <v>0</v>
      </c>
      <c r="H57" s="226"/>
      <c r="I57" s="226">
        <f>SUM(I58:I59)</f>
        <v>0</v>
      </c>
      <c r="J57" s="226"/>
      <c r="K57" s="226">
        <f>SUM(K58:K59)</f>
        <v>0</v>
      </c>
      <c r="L57" s="226"/>
      <c r="M57" s="226">
        <f>SUM(M58:M59)</f>
        <v>0</v>
      </c>
      <c r="N57" s="225"/>
      <c r="O57" s="225">
        <f>SUM(O58:O59)</f>
        <v>0</v>
      </c>
      <c r="P57" s="225"/>
      <c r="Q57" s="225">
        <f>SUM(Q58:Q59)</f>
        <v>0</v>
      </c>
      <c r="R57" s="226"/>
      <c r="S57" s="226"/>
      <c r="T57" s="227"/>
      <c r="U57" s="221"/>
      <c r="V57" s="221">
        <f>SUM(V58:V59)</f>
        <v>19.690000000000001</v>
      </c>
      <c r="W57" s="221"/>
      <c r="X57" s="221"/>
      <c r="Y57" s="221"/>
      <c r="AG57" t="s">
        <v>167</v>
      </c>
    </row>
    <row r="58" spans="1:60" outlineLevel="1" x14ac:dyDescent="0.2">
      <c r="A58" s="229">
        <v>28</v>
      </c>
      <c r="B58" s="230" t="s">
        <v>520</v>
      </c>
      <c r="C58" s="246" t="s">
        <v>521</v>
      </c>
      <c r="D58" s="231" t="s">
        <v>192</v>
      </c>
      <c r="E58" s="232">
        <v>43.572229999999998</v>
      </c>
      <c r="F58" s="233"/>
      <c r="G58" s="234">
        <f>ROUND(E58*F58,2)</f>
        <v>0</v>
      </c>
      <c r="H58" s="233"/>
      <c r="I58" s="234">
        <f>ROUND(E58*H58,2)</f>
        <v>0</v>
      </c>
      <c r="J58" s="233"/>
      <c r="K58" s="234">
        <f>ROUND(E58*J58,2)</f>
        <v>0</v>
      </c>
      <c r="L58" s="234">
        <v>21</v>
      </c>
      <c r="M58" s="234">
        <f>G58*(1+L58/100)</f>
        <v>0</v>
      </c>
      <c r="N58" s="232">
        <v>0</v>
      </c>
      <c r="O58" s="232">
        <f>ROUND(E58*N58,2)</f>
        <v>0</v>
      </c>
      <c r="P58" s="232">
        <v>0</v>
      </c>
      <c r="Q58" s="232">
        <f>ROUND(E58*P58,2)</f>
        <v>0</v>
      </c>
      <c r="R58" s="234" t="s">
        <v>485</v>
      </c>
      <c r="S58" s="234" t="s">
        <v>172</v>
      </c>
      <c r="T58" s="235" t="s">
        <v>173</v>
      </c>
      <c r="U58" s="220">
        <v>0.45200000000000001</v>
      </c>
      <c r="V58" s="220">
        <f>ROUND(E58*U58,2)</f>
        <v>19.690000000000001</v>
      </c>
      <c r="W58" s="220"/>
      <c r="X58" s="220" t="s">
        <v>373</v>
      </c>
      <c r="Y58" s="220" t="s">
        <v>175</v>
      </c>
      <c r="Z58" s="210"/>
      <c r="AA58" s="210"/>
      <c r="AB58" s="210"/>
      <c r="AC58" s="210"/>
      <c r="AD58" s="210"/>
      <c r="AE58" s="210"/>
      <c r="AF58" s="210"/>
      <c r="AG58" s="210" t="s">
        <v>374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ht="22.5" outlineLevel="2" x14ac:dyDescent="0.2">
      <c r="A59" s="217"/>
      <c r="B59" s="218"/>
      <c r="C59" s="247" t="s">
        <v>522</v>
      </c>
      <c r="D59" s="236"/>
      <c r="E59" s="236"/>
      <c r="F59" s="236"/>
      <c r="G59" s="236"/>
      <c r="H59" s="220"/>
      <c r="I59" s="220"/>
      <c r="J59" s="220"/>
      <c r="K59" s="220"/>
      <c r="L59" s="220"/>
      <c r="M59" s="220"/>
      <c r="N59" s="219"/>
      <c r="O59" s="219"/>
      <c r="P59" s="219"/>
      <c r="Q59" s="219"/>
      <c r="R59" s="220"/>
      <c r="S59" s="220"/>
      <c r="T59" s="220"/>
      <c r="U59" s="220"/>
      <c r="V59" s="220"/>
      <c r="W59" s="220"/>
      <c r="X59" s="220"/>
      <c r="Y59" s="220"/>
      <c r="Z59" s="210"/>
      <c r="AA59" s="210"/>
      <c r="AB59" s="210"/>
      <c r="AC59" s="210"/>
      <c r="AD59" s="210"/>
      <c r="AE59" s="210"/>
      <c r="AF59" s="210"/>
      <c r="AG59" s="210" t="s">
        <v>178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44" t="str">
        <f>C59</f>
        <v>betonové nepředpjaté i předpjaté a mosty spřažené ocelobetonové nebo kovové na novostavbách, včetně příplatku za zvětšený přesun přes vymezenou vzdálenost,</v>
      </c>
      <c r="BB59" s="210"/>
      <c r="BC59" s="210"/>
      <c r="BD59" s="210"/>
      <c r="BE59" s="210"/>
      <c r="BF59" s="210"/>
      <c r="BG59" s="210"/>
      <c r="BH59" s="210"/>
    </row>
    <row r="60" spans="1:60" x14ac:dyDescent="0.2">
      <c r="A60" s="222" t="s">
        <v>166</v>
      </c>
      <c r="B60" s="223" t="s">
        <v>127</v>
      </c>
      <c r="C60" s="245" t="s">
        <v>128</v>
      </c>
      <c r="D60" s="224"/>
      <c r="E60" s="225"/>
      <c r="F60" s="226"/>
      <c r="G60" s="226">
        <f>SUMIF(AG61:AG63,"&lt;&gt;NOR",G61:G63)</f>
        <v>0</v>
      </c>
      <c r="H60" s="226"/>
      <c r="I60" s="226">
        <f>SUM(I61:I63)</f>
        <v>0</v>
      </c>
      <c r="J60" s="226"/>
      <c r="K60" s="226">
        <f>SUM(K61:K63)</f>
        <v>0</v>
      </c>
      <c r="L60" s="226"/>
      <c r="M60" s="226">
        <f>SUM(M61:M63)</f>
        <v>0</v>
      </c>
      <c r="N60" s="225"/>
      <c r="O60" s="225">
        <f>SUM(O61:O63)</f>
        <v>0.56999999999999995</v>
      </c>
      <c r="P60" s="225"/>
      <c r="Q60" s="225">
        <f>SUM(Q61:Q63)</f>
        <v>0</v>
      </c>
      <c r="R60" s="226"/>
      <c r="S60" s="226"/>
      <c r="T60" s="227"/>
      <c r="U60" s="221"/>
      <c r="V60" s="221">
        <f>SUM(V61:V63)</f>
        <v>1.9</v>
      </c>
      <c r="W60" s="221"/>
      <c r="X60" s="221"/>
      <c r="Y60" s="221"/>
      <c r="AG60" t="s">
        <v>167</v>
      </c>
    </row>
    <row r="61" spans="1:60" outlineLevel="1" x14ac:dyDescent="0.2">
      <c r="A61" s="237">
        <v>29</v>
      </c>
      <c r="B61" s="238" t="s">
        <v>523</v>
      </c>
      <c r="C61" s="248" t="s">
        <v>524</v>
      </c>
      <c r="D61" s="239" t="s">
        <v>257</v>
      </c>
      <c r="E61" s="240">
        <v>570</v>
      </c>
      <c r="F61" s="241"/>
      <c r="G61" s="242">
        <f>ROUND(E61*F61,2)</f>
        <v>0</v>
      </c>
      <c r="H61" s="241"/>
      <c r="I61" s="242">
        <f>ROUND(E61*H61,2)</f>
        <v>0</v>
      </c>
      <c r="J61" s="241"/>
      <c r="K61" s="242">
        <f>ROUND(E61*J61,2)</f>
        <v>0</v>
      </c>
      <c r="L61" s="242">
        <v>21</v>
      </c>
      <c r="M61" s="242">
        <f>G61*(1+L61/100)</f>
        <v>0</v>
      </c>
      <c r="N61" s="240">
        <v>1E-3</v>
      </c>
      <c r="O61" s="240">
        <f>ROUND(E61*N61,2)</f>
        <v>0.56999999999999995</v>
      </c>
      <c r="P61" s="240">
        <v>0</v>
      </c>
      <c r="Q61" s="240">
        <f>ROUND(E61*P61,2)</f>
        <v>0</v>
      </c>
      <c r="R61" s="242"/>
      <c r="S61" s="242" t="s">
        <v>202</v>
      </c>
      <c r="T61" s="243" t="s">
        <v>203</v>
      </c>
      <c r="U61" s="220">
        <v>0</v>
      </c>
      <c r="V61" s="220">
        <f>ROUND(E61*U61,2)</f>
        <v>0</v>
      </c>
      <c r="W61" s="220"/>
      <c r="X61" s="220" t="s">
        <v>174</v>
      </c>
      <c r="Y61" s="220" t="s">
        <v>175</v>
      </c>
      <c r="Z61" s="210"/>
      <c r="AA61" s="210"/>
      <c r="AB61" s="210"/>
      <c r="AC61" s="210"/>
      <c r="AD61" s="210"/>
      <c r="AE61" s="210"/>
      <c r="AF61" s="210"/>
      <c r="AG61" s="210" t="s">
        <v>176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</row>
    <row r="62" spans="1:60" outlineLevel="1" x14ac:dyDescent="0.2">
      <c r="A62" s="229">
        <v>30</v>
      </c>
      <c r="B62" s="230" t="s">
        <v>385</v>
      </c>
      <c r="C62" s="246" t="s">
        <v>386</v>
      </c>
      <c r="D62" s="231" t="s">
        <v>192</v>
      </c>
      <c r="E62" s="232">
        <v>0.56999999999999995</v>
      </c>
      <c r="F62" s="233"/>
      <c r="G62" s="234">
        <f>ROUND(E62*F62,2)</f>
        <v>0</v>
      </c>
      <c r="H62" s="233"/>
      <c r="I62" s="234">
        <f>ROUND(E62*H62,2)</f>
        <v>0</v>
      </c>
      <c r="J62" s="233"/>
      <c r="K62" s="234">
        <f>ROUND(E62*J62,2)</f>
        <v>0</v>
      </c>
      <c r="L62" s="234">
        <v>21</v>
      </c>
      <c r="M62" s="234">
        <f>G62*(1+L62/100)</f>
        <v>0</v>
      </c>
      <c r="N62" s="232">
        <v>0</v>
      </c>
      <c r="O62" s="232">
        <f>ROUND(E62*N62,2)</f>
        <v>0</v>
      </c>
      <c r="P62" s="232">
        <v>0</v>
      </c>
      <c r="Q62" s="232">
        <f>ROUND(E62*P62,2)</f>
        <v>0</v>
      </c>
      <c r="R62" s="234" t="s">
        <v>378</v>
      </c>
      <c r="S62" s="234" t="s">
        <v>172</v>
      </c>
      <c r="T62" s="235" t="s">
        <v>173</v>
      </c>
      <c r="U62" s="220">
        <v>3.327</v>
      </c>
      <c r="V62" s="220">
        <f>ROUND(E62*U62,2)</f>
        <v>1.9</v>
      </c>
      <c r="W62" s="220"/>
      <c r="X62" s="220" t="s">
        <v>373</v>
      </c>
      <c r="Y62" s="220" t="s">
        <v>175</v>
      </c>
      <c r="Z62" s="210"/>
      <c r="AA62" s="210"/>
      <c r="AB62" s="210"/>
      <c r="AC62" s="210"/>
      <c r="AD62" s="210"/>
      <c r="AE62" s="210"/>
      <c r="AF62" s="210"/>
      <c r="AG62" s="210" t="s">
        <v>374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outlineLevel="2" x14ac:dyDescent="0.2">
      <c r="A63" s="217"/>
      <c r="B63" s="218"/>
      <c r="C63" s="247" t="s">
        <v>387</v>
      </c>
      <c r="D63" s="236"/>
      <c r="E63" s="236"/>
      <c r="F63" s="236"/>
      <c r="G63" s="236"/>
      <c r="H63" s="220"/>
      <c r="I63" s="220"/>
      <c r="J63" s="220"/>
      <c r="K63" s="220"/>
      <c r="L63" s="220"/>
      <c r="M63" s="220"/>
      <c r="N63" s="219"/>
      <c r="O63" s="219"/>
      <c r="P63" s="219"/>
      <c r="Q63" s="219"/>
      <c r="R63" s="220"/>
      <c r="S63" s="220"/>
      <c r="T63" s="220"/>
      <c r="U63" s="220"/>
      <c r="V63" s="220"/>
      <c r="W63" s="220"/>
      <c r="X63" s="220"/>
      <c r="Y63" s="220"/>
      <c r="Z63" s="210"/>
      <c r="AA63" s="210"/>
      <c r="AB63" s="210"/>
      <c r="AC63" s="210"/>
      <c r="AD63" s="210"/>
      <c r="AE63" s="210"/>
      <c r="AF63" s="210"/>
      <c r="AG63" s="210" t="s">
        <v>178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x14ac:dyDescent="0.2">
      <c r="A64" s="222" t="s">
        <v>166</v>
      </c>
      <c r="B64" s="223" t="s">
        <v>137</v>
      </c>
      <c r="C64" s="245" t="s">
        <v>27</v>
      </c>
      <c r="D64" s="224"/>
      <c r="E64" s="225"/>
      <c r="F64" s="226"/>
      <c r="G64" s="226">
        <f>SUMIF(AG65:AG66,"&lt;&gt;NOR",G65:G66)</f>
        <v>0</v>
      </c>
      <c r="H64" s="226"/>
      <c r="I64" s="226">
        <f>SUM(I65:I66)</f>
        <v>0</v>
      </c>
      <c r="J64" s="226"/>
      <c r="K64" s="226">
        <f>SUM(K65:K66)</f>
        <v>0</v>
      </c>
      <c r="L64" s="226"/>
      <c r="M64" s="226">
        <f>SUM(M65:M66)</f>
        <v>0</v>
      </c>
      <c r="N64" s="225"/>
      <c r="O64" s="225">
        <f>SUM(O65:O66)</f>
        <v>0</v>
      </c>
      <c r="P64" s="225"/>
      <c r="Q64" s="225">
        <f>SUM(Q65:Q66)</f>
        <v>0</v>
      </c>
      <c r="R64" s="226"/>
      <c r="S64" s="226"/>
      <c r="T64" s="227"/>
      <c r="U64" s="221"/>
      <c r="V64" s="221">
        <f>SUM(V65:V66)</f>
        <v>0</v>
      </c>
      <c r="W64" s="221"/>
      <c r="X64" s="221"/>
      <c r="Y64" s="221"/>
      <c r="AG64" t="s">
        <v>167</v>
      </c>
    </row>
    <row r="65" spans="1:60" outlineLevel="1" x14ac:dyDescent="0.2">
      <c r="A65" s="237">
        <v>31</v>
      </c>
      <c r="B65" s="238" t="s">
        <v>388</v>
      </c>
      <c r="C65" s="248" t="s">
        <v>389</v>
      </c>
      <c r="D65" s="239" t="s">
        <v>208</v>
      </c>
      <c r="E65" s="240">
        <v>1</v>
      </c>
      <c r="F65" s="241"/>
      <c r="G65" s="242">
        <f>ROUND(E65*F65,2)</f>
        <v>0</v>
      </c>
      <c r="H65" s="241"/>
      <c r="I65" s="242">
        <f>ROUND(E65*H65,2)</f>
        <v>0</v>
      </c>
      <c r="J65" s="241"/>
      <c r="K65" s="242">
        <f>ROUND(E65*J65,2)</f>
        <v>0</v>
      </c>
      <c r="L65" s="242">
        <v>21</v>
      </c>
      <c r="M65" s="242">
        <f>G65*(1+L65/100)</f>
        <v>0</v>
      </c>
      <c r="N65" s="240">
        <v>0</v>
      </c>
      <c r="O65" s="240">
        <f>ROUND(E65*N65,2)</f>
        <v>0</v>
      </c>
      <c r="P65" s="240">
        <v>0</v>
      </c>
      <c r="Q65" s="240">
        <f>ROUND(E65*P65,2)</f>
        <v>0</v>
      </c>
      <c r="R65" s="242"/>
      <c r="S65" s="242" t="s">
        <v>172</v>
      </c>
      <c r="T65" s="243" t="s">
        <v>266</v>
      </c>
      <c r="U65" s="220">
        <v>0</v>
      </c>
      <c r="V65" s="220">
        <f>ROUND(E65*U65,2)</f>
        <v>0</v>
      </c>
      <c r="W65" s="220"/>
      <c r="X65" s="220" t="s">
        <v>390</v>
      </c>
      <c r="Y65" s="220" t="s">
        <v>175</v>
      </c>
      <c r="Z65" s="210"/>
      <c r="AA65" s="210"/>
      <c r="AB65" s="210"/>
      <c r="AC65" s="210"/>
      <c r="AD65" s="210"/>
      <c r="AE65" s="210"/>
      <c r="AF65" s="210"/>
      <c r="AG65" s="210" t="s">
        <v>391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</row>
    <row r="66" spans="1:60" outlineLevel="1" x14ac:dyDescent="0.2">
      <c r="A66" s="237">
        <v>32</v>
      </c>
      <c r="B66" s="238" t="s">
        <v>392</v>
      </c>
      <c r="C66" s="248" t="s">
        <v>393</v>
      </c>
      <c r="D66" s="239" t="s">
        <v>208</v>
      </c>
      <c r="E66" s="240">
        <v>1</v>
      </c>
      <c r="F66" s="241"/>
      <c r="G66" s="242">
        <f>ROUND(E66*F66,2)</f>
        <v>0</v>
      </c>
      <c r="H66" s="241"/>
      <c r="I66" s="242">
        <f>ROUND(E66*H66,2)</f>
        <v>0</v>
      </c>
      <c r="J66" s="241"/>
      <c r="K66" s="242">
        <f>ROUND(E66*J66,2)</f>
        <v>0</v>
      </c>
      <c r="L66" s="242">
        <v>21</v>
      </c>
      <c r="M66" s="242">
        <f>G66*(1+L66/100)</f>
        <v>0</v>
      </c>
      <c r="N66" s="240">
        <v>0</v>
      </c>
      <c r="O66" s="240">
        <f>ROUND(E66*N66,2)</f>
        <v>0</v>
      </c>
      <c r="P66" s="240">
        <v>0</v>
      </c>
      <c r="Q66" s="240">
        <f>ROUND(E66*P66,2)</f>
        <v>0</v>
      </c>
      <c r="R66" s="242"/>
      <c r="S66" s="242" t="s">
        <v>202</v>
      </c>
      <c r="T66" s="243" t="s">
        <v>266</v>
      </c>
      <c r="U66" s="220">
        <v>0</v>
      </c>
      <c r="V66" s="220">
        <f>ROUND(E66*U66,2)</f>
        <v>0</v>
      </c>
      <c r="W66" s="220"/>
      <c r="X66" s="220" t="s">
        <v>390</v>
      </c>
      <c r="Y66" s="220" t="s">
        <v>175</v>
      </c>
      <c r="Z66" s="210"/>
      <c r="AA66" s="210"/>
      <c r="AB66" s="210"/>
      <c r="AC66" s="210"/>
      <c r="AD66" s="210"/>
      <c r="AE66" s="210"/>
      <c r="AF66" s="210"/>
      <c r="AG66" s="210" t="s">
        <v>391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</row>
    <row r="67" spans="1:60" x14ac:dyDescent="0.2">
      <c r="A67" s="222" t="s">
        <v>166</v>
      </c>
      <c r="B67" s="223" t="s">
        <v>138</v>
      </c>
      <c r="C67" s="245" t="s">
        <v>28</v>
      </c>
      <c r="D67" s="224"/>
      <c r="E67" s="225"/>
      <c r="F67" s="226"/>
      <c r="G67" s="226">
        <f>SUMIF(AG68:AG71,"&lt;&gt;NOR",G68:G71)</f>
        <v>0</v>
      </c>
      <c r="H67" s="226"/>
      <c r="I67" s="226">
        <f>SUM(I68:I71)</f>
        <v>0</v>
      </c>
      <c r="J67" s="226"/>
      <c r="K67" s="226">
        <f>SUM(K68:K71)</f>
        <v>0</v>
      </c>
      <c r="L67" s="226"/>
      <c r="M67" s="226">
        <f>SUM(M68:M71)</f>
        <v>0</v>
      </c>
      <c r="N67" s="225"/>
      <c r="O67" s="225">
        <f>SUM(O68:O71)</f>
        <v>0</v>
      </c>
      <c r="P67" s="225"/>
      <c r="Q67" s="225">
        <f>SUM(Q68:Q71)</f>
        <v>0</v>
      </c>
      <c r="R67" s="226"/>
      <c r="S67" s="226"/>
      <c r="T67" s="227"/>
      <c r="U67" s="221"/>
      <c r="V67" s="221">
        <f>SUM(V68:V71)</f>
        <v>0</v>
      </c>
      <c r="W67" s="221"/>
      <c r="X67" s="221"/>
      <c r="Y67" s="221"/>
      <c r="AG67" t="s">
        <v>167</v>
      </c>
    </row>
    <row r="68" spans="1:60" outlineLevel="1" x14ac:dyDescent="0.2">
      <c r="A68" s="237">
        <v>33</v>
      </c>
      <c r="B68" s="238" t="s">
        <v>394</v>
      </c>
      <c r="C68" s="248" t="s">
        <v>395</v>
      </c>
      <c r="D68" s="239" t="s">
        <v>208</v>
      </c>
      <c r="E68" s="240">
        <v>1</v>
      </c>
      <c r="F68" s="241"/>
      <c r="G68" s="242">
        <f>ROUND(E68*F68,2)</f>
        <v>0</v>
      </c>
      <c r="H68" s="241"/>
      <c r="I68" s="242">
        <f>ROUND(E68*H68,2)</f>
        <v>0</v>
      </c>
      <c r="J68" s="241"/>
      <c r="K68" s="242">
        <f>ROUND(E68*J68,2)</f>
        <v>0</v>
      </c>
      <c r="L68" s="242">
        <v>21</v>
      </c>
      <c r="M68" s="242">
        <f>G68*(1+L68/100)</f>
        <v>0</v>
      </c>
      <c r="N68" s="240">
        <v>0</v>
      </c>
      <c r="O68" s="240">
        <f>ROUND(E68*N68,2)</f>
        <v>0</v>
      </c>
      <c r="P68" s="240">
        <v>0</v>
      </c>
      <c r="Q68" s="240">
        <f>ROUND(E68*P68,2)</f>
        <v>0</v>
      </c>
      <c r="R68" s="242"/>
      <c r="S68" s="242" t="s">
        <v>202</v>
      </c>
      <c r="T68" s="243" t="s">
        <v>203</v>
      </c>
      <c r="U68" s="220">
        <v>0</v>
      </c>
      <c r="V68" s="220">
        <f>ROUND(E68*U68,2)</f>
        <v>0</v>
      </c>
      <c r="W68" s="220"/>
      <c r="X68" s="220" t="s">
        <v>390</v>
      </c>
      <c r="Y68" s="220" t="s">
        <v>175</v>
      </c>
      <c r="Z68" s="210"/>
      <c r="AA68" s="210"/>
      <c r="AB68" s="210"/>
      <c r="AC68" s="210"/>
      <c r="AD68" s="210"/>
      <c r="AE68" s="210"/>
      <c r="AF68" s="210"/>
      <c r="AG68" s="210" t="s">
        <v>396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10"/>
      <c r="BB68" s="210"/>
      <c r="BC68" s="210"/>
      <c r="BD68" s="210"/>
      <c r="BE68" s="210"/>
      <c r="BF68" s="210"/>
      <c r="BG68" s="210"/>
      <c r="BH68" s="210"/>
    </row>
    <row r="69" spans="1:60" outlineLevel="1" x14ac:dyDescent="0.2">
      <c r="A69" s="237">
        <v>34</v>
      </c>
      <c r="B69" s="238" t="s">
        <v>397</v>
      </c>
      <c r="C69" s="248" t="s">
        <v>398</v>
      </c>
      <c r="D69" s="239" t="s">
        <v>208</v>
      </c>
      <c r="E69" s="240">
        <v>1</v>
      </c>
      <c r="F69" s="241"/>
      <c r="G69" s="242">
        <f>ROUND(E69*F69,2)</f>
        <v>0</v>
      </c>
      <c r="H69" s="241"/>
      <c r="I69" s="242">
        <f>ROUND(E69*H69,2)</f>
        <v>0</v>
      </c>
      <c r="J69" s="241"/>
      <c r="K69" s="242">
        <f>ROUND(E69*J69,2)</f>
        <v>0</v>
      </c>
      <c r="L69" s="242">
        <v>21</v>
      </c>
      <c r="M69" s="242">
        <f>G69*(1+L69/100)</f>
        <v>0</v>
      </c>
      <c r="N69" s="240">
        <v>0</v>
      </c>
      <c r="O69" s="240">
        <f>ROUND(E69*N69,2)</f>
        <v>0</v>
      </c>
      <c r="P69" s="240">
        <v>0</v>
      </c>
      <c r="Q69" s="240">
        <f>ROUND(E69*P69,2)</f>
        <v>0</v>
      </c>
      <c r="R69" s="242"/>
      <c r="S69" s="242" t="s">
        <v>202</v>
      </c>
      <c r="T69" s="243" t="s">
        <v>203</v>
      </c>
      <c r="U69" s="220">
        <v>0</v>
      </c>
      <c r="V69" s="220">
        <f>ROUND(E69*U69,2)</f>
        <v>0</v>
      </c>
      <c r="W69" s="220"/>
      <c r="X69" s="220" t="s">
        <v>390</v>
      </c>
      <c r="Y69" s="220" t="s">
        <v>175</v>
      </c>
      <c r="Z69" s="210"/>
      <c r="AA69" s="210"/>
      <c r="AB69" s="210"/>
      <c r="AC69" s="210"/>
      <c r="AD69" s="210"/>
      <c r="AE69" s="210"/>
      <c r="AF69" s="210"/>
      <c r="AG69" s="210" t="s">
        <v>396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</row>
    <row r="70" spans="1:60" outlineLevel="1" x14ac:dyDescent="0.2">
      <c r="A70" s="237">
        <v>35</v>
      </c>
      <c r="B70" s="238" t="s">
        <v>399</v>
      </c>
      <c r="C70" s="248" t="s">
        <v>400</v>
      </c>
      <c r="D70" s="239" t="s">
        <v>208</v>
      </c>
      <c r="E70" s="240">
        <v>1</v>
      </c>
      <c r="F70" s="241"/>
      <c r="G70" s="242">
        <f>ROUND(E70*F70,2)</f>
        <v>0</v>
      </c>
      <c r="H70" s="241"/>
      <c r="I70" s="242">
        <f>ROUND(E70*H70,2)</f>
        <v>0</v>
      </c>
      <c r="J70" s="241"/>
      <c r="K70" s="242">
        <f>ROUND(E70*J70,2)</f>
        <v>0</v>
      </c>
      <c r="L70" s="242">
        <v>21</v>
      </c>
      <c r="M70" s="242">
        <f>G70*(1+L70/100)</f>
        <v>0</v>
      </c>
      <c r="N70" s="240">
        <v>0</v>
      </c>
      <c r="O70" s="240">
        <f>ROUND(E70*N70,2)</f>
        <v>0</v>
      </c>
      <c r="P70" s="240">
        <v>0</v>
      </c>
      <c r="Q70" s="240">
        <f>ROUND(E70*P70,2)</f>
        <v>0</v>
      </c>
      <c r="R70" s="242"/>
      <c r="S70" s="242" t="s">
        <v>202</v>
      </c>
      <c r="T70" s="243" t="s">
        <v>203</v>
      </c>
      <c r="U70" s="220">
        <v>0</v>
      </c>
      <c r="V70" s="220">
        <f>ROUND(E70*U70,2)</f>
        <v>0</v>
      </c>
      <c r="W70" s="220"/>
      <c r="X70" s="220" t="s">
        <v>390</v>
      </c>
      <c r="Y70" s="220" t="s">
        <v>175</v>
      </c>
      <c r="Z70" s="210"/>
      <c r="AA70" s="210"/>
      <c r="AB70" s="210"/>
      <c r="AC70" s="210"/>
      <c r="AD70" s="210"/>
      <c r="AE70" s="210"/>
      <c r="AF70" s="210"/>
      <c r="AG70" s="210" t="s">
        <v>396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</row>
    <row r="71" spans="1:60" outlineLevel="1" x14ac:dyDescent="0.2">
      <c r="A71" s="229">
        <v>36</v>
      </c>
      <c r="B71" s="230" t="s">
        <v>401</v>
      </c>
      <c r="C71" s="246" t="s">
        <v>402</v>
      </c>
      <c r="D71" s="231" t="s">
        <v>208</v>
      </c>
      <c r="E71" s="232">
        <v>1</v>
      </c>
      <c r="F71" s="233"/>
      <c r="G71" s="234">
        <f>ROUND(E71*F71,2)</f>
        <v>0</v>
      </c>
      <c r="H71" s="233"/>
      <c r="I71" s="234">
        <f>ROUND(E71*H71,2)</f>
        <v>0</v>
      </c>
      <c r="J71" s="233"/>
      <c r="K71" s="234">
        <f>ROUND(E71*J71,2)</f>
        <v>0</v>
      </c>
      <c r="L71" s="234">
        <v>21</v>
      </c>
      <c r="M71" s="234">
        <f>G71*(1+L71/100)</f>
        <v>0</v>
      </c>
      <c r="N71" s="232">
        <v>0</v>
      </c>
      <c r="O71" s="232">
        <f>ROUND(E71*N71,2)</f>
        <v>0</v>
      </c>
      <c r="P71" s="232">
        <v>0</v>
      </c>
      <c r="Q71" s="232">
        <f>ROUND(E71*P71,2)</f>
        <v>0</v>
      </c>
      <c r="R71" s="234"/>
      <c r="S71" s="234" t="s">
        <v>202</v>
      </c>
      <c r="T71" s="235" t="s">
        <v>203</v>
      </c>
      <c r="U71" s="220">
        <v>0</v>
      </c>
      <c r="V71" s="220">
        <f>ROUND(E71*U71,2)</f>
        <v>0</v>
      </c>
      <c r="W71" s="220"/>
      <c r="X71" s="220" t="s">
        <v>390</v>
      </c>
      <c r="Y71" s="220" t="s">
        <v>175</v>
      </c>
      <c r="Z71" s="210"/>
      <c r="AA71" s="210"/>
      <c r="AB71" s="210"/>
      <c r="AC71" s="210"/>
      <c r="AD71" s="210"/>
      <c r="AE71" s="210"/>
      <c r="AF71" s="210"/>
      <c r="AG71" s="210" t="s">
        <v>396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</row>
    <row r="72" spans="1:60" x14ac:dyDescent="0.2">
      <c r="A72" s="3"/>
      <c r="B72" s="4"/>
      <c r="C72" s="249"/>
      <c r="D72" s="6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AE72">
        <v>15</v>
      </c>
      <c r="AF72">
        <v>21</v>
      </c>
      <c r="AG72" t="s">
        <v>152</v>
      </c>
    </row>
    <row r="73" spans="1:60" x14ac:dyDescent="0.2">
      <c r="A73" s="213"/>
      <c r="B73" s="214" t="s">
        <v>29</v>
      </c>
      <c r="C73" s="250"/>
      <c r="D73" s="215"/>
      <c r="E73" s="216"/>
      <c r="F73" s="216"/>
      <c r="G73" s="228">
        <f>G8+G29+G38+G50+G55+G57+G60+G64+G67</f>
        <v>0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AE73">
        <f>SUMIF(L7:L71,AE72,G7:G71)</f>
        <v>0</v>
      </c>
      <c r="AF73">
        <f>SUMIF(L7:L71,AF72,G7:G71)</f>
        <v>0</v>
      </c>
      <c r="AG73" t="s">
        <v>405</v>
      </c>
    </row>
    <row r="74" spans="1:60" x14ac:dyDescent="0.2">
      <c r="C74" s="251"/>
      <c r="D74" s="10"/>
      <c r="AG74" t="s">
        <v>406</v>
      </c>
    </row>
    <row r="75" spans="1:60" x14ac:dyDescent="0.2">
      <c r="D75" s="10"/>
    </row>
    <row r="76" spans="1:60" x14ac:dyDescent="0.2">
      <c r="D76" s="10"/>
    </row>
    <row r="77" spans="1:60" x14ac:dyDescent="0.2">
      <c r="D77" s="10"/>
    </row>
    <row r="78" spans="1:60" x14ac:dyDescent="0.2">
      <c r="D78" s="10"/>
    </row>
    <row r="79" spans="1:60" x14ac:dyDescent="0.2">
      <c r="D79" s="10"/>
    </row>
    <row r="80" spans="1:60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vnK9xh4GOeosuixwj0PGbYFeD85PmApQBYstQz3owrHSz2FgLZZyxZopbXV4qWFD2OL+Lnz5B3fC9ZpITjd31g==" saltValue="ZZW40nt2zMT14Z9Rkv8bgA==" spinCount="100000" sheet="1" formatRows="0"/>
  <mergeCells count="23">
    <mergeCell ref="C49:G49"/>
    <mergeCell ref="C52:G52"/>
    <mergeCell ref="C54:G54"/>
    <mergeCell ref="C59:G59"/>
    <mergeCell ref="C63:G63"/>
    <mergeCell ref="C28:G28"/>
    <mergeCell ref="C32:G32"/>
    <mergeCell ref="C34:G34"/>
    <mergeCell ref="C40:G40"/>
    <mergeCell ref="C45:G45"/>
    <mergeCell ref="C47:G47"/>
    <mergeCell ref="C14:G14"/>
    <mergeCell ref="C16:G16"/>
    <mergeCell ref="C18:G18"/>
    <mergeCell ref="C20:G20"/>
    <mergeCell ref="C24:G24"/>
    <mergeCell ref="C26:G26"/>
    <mergeCell ref="A1:G1"/>
    <mergeCell ref="C2:G2"/>
    <mergeCell ref="C3:G3"/>
    <mergeCell ref="C4:G4"/>
    <mergeCell ref="C10:G10"/>
    <mergeCell ref="C12:G12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B59FF-4FE3-458E-8CA5-689CDD8CB80A}">
  <sheetPr>
    <tabColor theme="9" tint="0.59999389629810485"/>
    <outlinePr summaryBelow="0"/>
  </sheetPr>
  <dimension ref="A1:BH5000"/>
  <sheetViews>
    <sheetView workbookViewId="0">
      <pane ySplit="7" topLeftCell="A44" activePane="bottomLeft" state="frozen"/>
      <selection pane="bottomLeft" sqref="A1:G1"/>
    </sheetView>
  </sheetViews>
  <sheetFormatPr defaultRowHeight="12.75" outlineLevelRow="2" x14ac:dyDescent="0.2"/>
  <cols>
    <col min="1" max="1" width="3.42578125" customWidth="1"/>
    <col min="2" max="2" width="12.5703125" style="174" customWidth="1"/>
    <col min="3" max="3" width="63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5" t="s">
        <v>139</v>
      </c>
      <c r="B1" s="195"/>
      <c r="C1" s="195"/>
      <c r="D1" s="195"/>
      <c r="E1" s="195"/>
      <c r="F1" s="195"/>
      <c r="G1" s="195"/>
      <c r="AG1" t="s">
        <v>140</v>
      </c>
    </row>
    <row r="2" spans="1:60" ht="24.95" customHeight="1" x14ac:dyDescent="0.2">
      <c r="A2" s="196" t="s">
        <v>7</v>
      </c>
      <c r="B2" s="49" t="s">
        <v>41</v>
      </c>
      <c r="C2" s="199" t="s">
        <v>42</v>
      </c>
      <c r="D2" s="197"/>
      <c r="E2" s="197"/>
      <c r="F2" s="197"/>
      <c r="G2" s="198"/>
      <c r="AG2" t="s">
        <v>141</v>
      </c>
    </row>
    <row r="3" spans="1:60" ht="24.95" customHeight="1" x14ac:dyDescent="0.2">
      <c r="A3" s="196" t="s">
        <v>8</v>
      </c>
      <c r="B3" s="49" t="s">
        <v>66</v>
      </c>
      <c r="C3" s="199" t="s">
        <v>67</v>
      </c>
      <c r="D3" s="197"/>
      <c r="E3" s="197"/>
      <c r="F3" s="197"/>
      <c r="G3" s="198"/>
      <c r="AC3" s="174" t="s">
        <v>141</v>
      </c>
      <c r="AG3" t="s">
        <v>142</v>
      </c>
    </row>
    <row r="4" spans="1:60" ht="24.95" customHeight="1" x14ac:dyDescent="0.2">
      <c r="A4" s="200" t="s">
        <v>9</v>
      </c>
      <c r="B4" s="201" t="s">
        <v>56</v>
      </c>
      <c r="C4" s="202" t="s">
        <v>67</v>
      </c>
      <c r="D4" s="203"/>
      <c r="E4" s="203"/>
      <c r="F4" s="203"/>
      <c r="G4" s="204"/>
      <c r="AG4" t="s">
        <v>143</v>
      </c>
    </row>
    <row r="5" spans="1:60" x14ac:dyDescent="0.2">
      <c r="D5" s="10"/>
    </row>
    <row r="6" spans="1:60" ht="38.25" x14ac:dyDescent="0.2">
      <c r="A6" s="206" t="s">
        <v>144</v>
      </c>
      <c r="B6" s="208" t="s">
        <v>145</v>
      </c>
      <c r="C6" s="208" t="s">
        <v>146</v>
      </c>
      <c r="D6" s="207" t="s">
        <v>147</v>
      </c>
      <c r="E6" s="206" t="s">
        <v>148</v>
      </c>
      <c r="F6" s="205" t="s">
        <v>149</v>
      </c>
      <c r="G6" s="206" t="s">
        <v>29</v>
      </c>
      <c r="H6" s="209" t="s">
        <v>30</v>
      </c>
      <c r="I6" s="209" t="s">
        <v>150</v>
      </c>
      <c r="J6" s="209" t="s">
        <v>31</v>
      </c>
      <c r="K6" s="209" t="s">
        <v>151</v>
      </c>
      <c r="L6" s="209" t="s">
        <v>152</v>
      </c>
      <c r="M6" s="209" t="s">
        <v>153</v>
      </c>
      <c r="N6" s="209" t="s">
        <v>154</v>
      </c>
      <c r="O6" s="209" t="s">
        <v>155</v>
      </c>
      <c r="P6" s="209" t="s">
        <v>156</v>
      </c>
      <c r="Q6" s="209" t="s">
        <v>157</v>
      </c>
      <c r="R6" s="209" t="s">
        <v>158</v>
      </c>
      <c r="S6" s="209" t="s">
        <v>159</v>
      </c>
      <c r="T6" s="209" t="s">
        <v>160</v>
      </c>
      <c r="U6" s="209" t="s">
        <v>161</v>
      </c>
      <c r="V6" s="209" t="s">
        <v>162</v>
      </c>
      <c r="W6" s="209" t="s">
        <v>163</v>
      </c>
      <c r="X6" s="209" t="s">
        <v>164</v>
      </c>
      <c r="Y6" s="209" t="s">
        <v>165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">
      <c r="A8" s="222" t="s">
        <v>166</v>
      </c>
      <c r="B8" s="223" t="s">
        <v>97</v>
      </c>
      <c r="C8" s="245" t="s">
        <v>98</v>
      </c>
      <c r="D8" s="224"/>
      <c r="E8" s="225"/>
      <c r="F8" s="226"/>
      <c r="G8" s="226">
        <f>SUMIF(AG9:AG32,"&lt;&gt;NOR",G9:G32)</f>
        <v>0</v>
      </c>
      <c r="H8" s="226"/>
      <c r="I8" s="226">
        <f>SUM(I9:I32)</f>
        <v>0</v>
      </c>
      <c r="J8" s="226"/>
      <c r="K8" s="226">
        <f>SUM(K9:K32)</f>
        <v>0</v>
      </c>
      <c r="L8" s="226"/>
      <c r="M8" s="226">
        <f>SUM(M9:M32)</f>
        <v>0</v>
      </c>
      <c r="N8" s="225"/>
      <c r="O8" s="225">
        <f>SUM(O9:O32)</f>
        <v>0</v>
      </c>
      <c r="P8" s="225"/>
      <c r="Q8" s="225">
        <f>SUM(Q9:Q32)</f>
        <v>0</v>
      </c>
      <c r="R8" s="226"/>
      <c r="S8" s="226"/>
      <c r="T8" s="227"/>
      <c r="U8" s="221"/>
      <c r="V8" s="221">
        <f>SUM(V9:V32)</f>
        <v>21.87</v>
      </c>
      <c r="W8" s="221"/>
      <c r="X8" s="221"/>
      <c r="Y8" s="221"/>
      <c r="AG8" t="s">
        <v>167</v>
      </c>
    </row>
    <row r="9" spans="1:60" outlineLevel="1" x14ac:dyDescent="0.2">
      <c r="A9" s="229">
        <v>1</v>
      </c>
      <c r="B9" s="230" t="s">
        <v>209</v>
      </c>
      <c r="C9" s="246" t="s">
        <v>210</v>
      </c>
      <c r="D9" s="231" t="s">
        <v>211</v>
      </c>
      <c r="E9" s="232">
        <v>10.26</v>
      </c>
      <c r="F9" s="233"/>
      <c r="G9" s="234">
        <f>ROUND(E9*F9,2)</f>
        <v>0</v>
      </c>
      <c r="H9" s="233"/>
      <c r="I9" s="234">
        <f>ROUND(E9*H9,2)</f>
        <v>0</v>
      </c>
      <c r="J9" s="233"/>
      <c r="K9" s="234">
        <f>ROUND(E9*J9,2)</f>
        <v>0</v>
      </c>
      <c r="L9" s="234">
        <v>21</v>
      </c>
      <c r="M9" s="234">
        <f>G9*(1+L9/100)</f>
        <v>0</v>
      </c>
      <c r="N9" s="232">
        <v>0</v>
      </c>
      <c r="O9" s="232">
        <f>ROUND(E9*N9,2)</f>
        <v>0</v>
      </c>
      <c r="P9" s="232">
        <v>0</v>
      </c>
      <c r="Q9" s="232">
        <f>ROUND(E9*P9,2)</f>
        <v>0</v>
      </c>
      <c r="R9" s="234" t="s">
        <v>212</v>
      </c>
      <c r="S9" s="234" t="s">
        <v>172</v>
      </c>
      <c r="T9" s="235" t="s">
        <v>173</v>
      </c>
      <c r="U9" s="220">
        <v>9.5200000000000007E-2</v>
      </c>
      <c r="V9" s="220">
        <f>ROUND(E9*U9,2)</f>
        <v>0.98</v>
      </c>
      <c r="W9" s="220"/>
      <c r="X9" s="220" t="s">
        <v>174</v>
      </c>
      <c r="Y9" s="220" t="s">
        <v>175</v>
      </c>
      <c r="Z9" s="210"/>
      <c r="AA9" s="210"/>
      <c r="AB9" s="210"/>
      <c r="AC9" s="210"/>
      <c r="AD9" s="210"/>
      <c r="AE9" s="210"/>
      <c r="AF9" s="210"/>
      <c r="AG9" s="210" t="s">
        <v>176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2" x14ac:dyDescent="0.2">
      <c r="A10" s="217"/>
      <c r="B10" s="218"/>
      <c r="C10" s="247" t="s">
        <v>213</v>
      </c>
      <c r="D10" s="236"/>
      <c r="E10" s="236"/>
      <c r="F10" s="236"/>
      <c r="G10" s="236"/>
      <c r="H10" s="220"/>
      <c r="I10" s="220"/>
      <c r="J10" s="220"/>
      <c r="K10" s="220"/>
      <c r="L10" s="220"/>
      <c r="M10" s="220"/>
      <c r="N10" s="219"/>
      <c r="O10" s="219"/>
      <c r="P10" s="219"/>
      <c r="Q10" s="219"/>
      <c r="R10" s="220"/>
      <c r="S10" s="220"/>
      <c r="T10" s="220"/>
      <c r="U10" s="220"/>
      <c r="V10" s="220"/>
      <c r="W10" s="220"/>
      <c r="X10" s="220"/>
      <c r="Y10" s="220"/>
      <c r="Z10" s="210"/>
      <c r="AA10" s="210"/>
      <c r="AB10" s="210"/>
      <c r="AC10" s="210"/>
      <c r="AD10" s="210"/>
      <c r="AE10" s="210"/>
      <c r="AF10" s="210"/>
      <c r="AG10" s="210" t="s">
        <v>178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44" t="str">
        <f>C10</f>
        <v>nebo lesní půdy, s vodorovným přemístěním na hromady v místě upotřebení nebo na dočasné či trvalé skládky se složením</v>
      </c>
      <c r="BB10" s="210"/>
      <c r="BC10" s="210"/>
      <c r="BD10" s="210"/>
      <c r="BE10" s="210"/>
      <c r="BF10" s="210"/>
      <c r="BG10" s="210"/>
      <c r="BH10" s="210"/>
    </row>
    <row r="11" spans="1:60" outlineLevel="1" x14ac:dyDescent="0.2">
      <c r="A11" s="229">
        <v>2</v>
      </c>
      <c r="B11" s="230" t="s">
        <v>474</v>
      </c>
      <c r="C11" s="246" t="s">
        <v>475</v>
      </c>
      <c r="D11" s="231" t="s">
        <v>211</v>
      </c>
      <c r="E11" s="232">
        <v>10.26</v>
      </c>
      <c r="F11" s="233"/>
      <c r="G11" s="234">
        <f>ROUND(E11*F11,2)</f>
        <v>0</v>
      </c>
      <c r="H11" s="233"/>
      <c r="I11" s="234">
        <f>ROUND(E11*H11,2)</f>
        <v>0</v>
      </c>
      <c r="J11" s="233"/>
      <c r="K11" s="234">
        <f>ROUND(E11*J11,2)</f>
        <v>0</v>
      </c>
      <c r="L11" s="234">
        <v>21</v>
      </c>
      <c r="M11" s="234">
        <f>G11*(1+L11/100)</f>
        <v>0</v>
      </c>
      <c r="N11" s="232">
        <v>0</v>
      </c>
      <c r="O11" s="232">
        <f>ROUND(E11*N11,2)</f>
        <v>0</v>
      </c>
      <c r="P11" s="232">
        <v>0</v>
      </c>
      <c r="Q11" s="232">
        <f>ROUND(E11*P11,2)</f>
        <v>0</v>
      </c>
      <c r="R11" s="234" t="s">
        <v>212</v>
      </c>
      <c r="S11" s="234" t="s">
        <v>172</v>
      </c>
      <c r="T11" s="235" t="s">
        <v>173</v>
      </c>
      <c r="U11" s="220">
        <v>0.52900000000000003</v>
      </c>
      <c r="V11" s="220">
        <f>ROUND(E11*U11,2)</f>
        <v>5.43</v>
      </c>
      <c r="W11" s="220"/>
      <c r="X11" s="220" t="s">
        <v>174</v>
      </c>
      <c r="Y11" s="220" t="s">
        <v>175</v>
      </c>
      <c r="Z11" s="210"/>
      <c r="AA11" s="210"/>
      <c r="AB11" s="210"/>
      <c r="AC11" s="210"/>
      <c r="AD11" s="210"/>
      <c r="AE11" s="210"/>
      <c r="AF11" s="210"/>
      <c r="AG11" s="210" t="s">
        <v>176</v>
      </c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2" x14ac:dyDescent="0.2">
      <c r="A12" s="217"/>
      <c r="B12" s="218"/>
      <c r="C12" s="247" t="s">
        <v>476</v>
      </c>
      <c r="D12" s="236"/>
      <c r="E12" s="236"/>
      <c r="F12" s="236"/>
      <c r="G12" s="236"/>
      <c r="H12" s="220"/>
      <c r="I12" s="220"/>
      <c r="J12" s="220"/>
      <c r="K12" s="220"/>
      <c r="L12" s="220"/>
      <c r="M12" s="220"/>
      <c r="N12" s="219"/>
      <c r="O12" s="219"/>
      <c r="P12" s="219"/>
      <c r="Q12" s="219"/>
      <c r="R12" s="220"/>
      <c r="S12" s="220"/>
      <c r="T12" s="220"/>
      <c r="U12" s="220"/>
      <c r="V12" s="220"/>
      <c r="W12" s="220"/>
      <c r="X12" s="220"/>
      <c r="Y12" s="220"/>
      <c r="Z12" s="210"/>
      <c r="AA12" s="210"/>
      <c r="AB12" s="210"/>
      <c r="AC12" s="210"/>
      <c r="AD12" s="210"/>
      <c r="AE12" s="210"/>
      <c r="AF12" s="210"/>
      <c r="AG12" s="210" t="s">
        <v>178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44" t="str">
        <f>C12</f>
        <v>se svislým přemístění výkopku do 4 m a s přehozením výkopku na vzdálenost do 3 m nebo s naložením na dopravní prostředek,</v>
      </c>
      <c r="BB12" s="210"/>
      <c r="BC12" s="210"/>
      <c r="BD12" s="210"/>
      <c r="BE12" s="210"/>
      <c r="BF12" s="210"/>
      <c r="BG12" s="210"/>
      <c r="BH12" s="210"/>
    </row>
    <row r="13" spans="1:60" outlineLevel="1" x14ac:dyDescent="0.2">
      <c r="A13" s="229">
        <v>3</v>
      </c>
      <c r="B13" s="230" t="s">
        <v>477</v>
      </c>
      <c r="C13" s="246" t="s">
        <v>478</v>
      </c>
      <c r="D13" s="231" t="s">
        <v>211</v>
      </c>
      <c r="E13" s="232">
        <v>10.26</v>
      </c>
      <c r="F13" s="233"/>
      <c r="G13" s="234">
        <f>ROUND(E13*F13,2)</f>
        <v>0</v>
      </c>
      <c r="H13" s="233"/>
      <c r="I13" s="234">
        <f>ROUND(E13*H13,2)</f>
        <v>0</v>
      </c>
      <c r="J13" s="233"/>
      <c r="K13" s="234">
        <f>ROUND(E13*J13,2)</f>
        <v>0</v>
      </c>
      <c r="L13" s="234">
        <v>21</v>
      </c>
      <c r="M13" s="234">
        <f>G13*(1+L13/100)</f>
        <v>0</v>
      </c>
      <c r="N13" s="232">
        <v>0</v>
      </c>
      <c r="O13" s="232">
        <f>ROUND(E13*N13,2)</f>
        <v>0</v>
      </c>
      <c r="P13" s="232">
        <v>0</v>
      </c>
      <c r="Q13" s="232">
        <f>ROUND(E13*P13,2)</f>
        <v>0</v>
      </c>
      <c r="R13" s="234" t="s">
        <v>212</v>
      </c>
      <c r="S13" s="234" t="s">
        <v>172</v>
      </c>
      <c r="T13" s="235" t="s">
        <v>173</v>
      </c>
      <c r="U13" s="220">
        <v>3.4000000000000002E-2</v>
      </c>
      <c r="V13" s="220">
        <f>ROUND(E13*U13,2)</f>
        <v>0.35</v>
      </c>
      <c r="W13" s="220"/>
      <c r="X13" s="220" t="s">
        <v>174</v>
      </c>
      <c r="Y13" s="220" t="s">
        <v>175</v>
      </c>
      <c r="Z13" s="210"/>
      <c r="AA13" s="210"/>
      <c r="AB13" s="210"/>
      <c r="AC13" s="210"/>
      <c r="AD13" s="210"/>
      <c r="AE13" s="210"/>
      <c r="AF13" s="210"/>
      <c r="AG13" s="210" t="s">
        <v>176</v>
      </c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outlineLevel="2" x14ac:dyDescent="0.2">
      <c r="A14" s="217"/>
      <c r="B14" s="218"/>
      <c r="C14" s="247" t="s">
        <v>476</v>
      </c>
      <c r="D14" s="236"/>
      <c r="E14" s="236"/>
      <c r="F14" s="236"/>
      <c r="G14" s="236"/>
      <c r="H14" s="220"/>
      <c r="I14" s="220"/>
      <c r="J14" s="220"/>
      <c r="K14" s="220"/>
      <c r="L14" s="220"/>
      <c r="M14" s="220"/>
      <c r="N14" s="219"/>
      <c r="O14" s="219"/>
      <c r="P14" s="219"/>
      <c r="Q14" s="219"/>
      <c r="R14" s="220"/>
      <c r="S14" s="220"/>
      <c r="T14" s="220"/>
      <c r="U14" s="220"/>
      <c r="V14" s="220"/>
      <c r="W14" s="220"/>
      <c r="X14" s="220"/>
      <c r="Y14" s="220"/>
      <c r="Z14" s="210"/>
      <c r="AA14" s="210"/>
      <c r="AB14" s="210"/>
      <c r="AC14" s="210"/>
      <c r="AD14" s="210"/>
      <c r="AE14" s="210"/>
      <c r="AF14" s="210"/>
      <c r="AG14" s="210" t="s">
        <v>178</v>
      </c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44" t="str">
        <f>C14</f>
        <v>se svislým přemístění výkopku do 4 m a s přehozením výkopku na vzdálenost do 3 m nebo s naložením na dopravní prostředek,</v>
      </c>
      <c r="BB14" s="210"/>
      <c r="BC14" s="210"/>
      <c r="BD14" s="210"/>
      <c r="BE14" s="210"/>
      <c r="BF14" s="210"/>
      <c r="BG14" s="210"/>
      <c r="BH14" s="210"/>
    </row>
    <row r="15" spans="1:60" outlineLevel="1" x14ac:dyDescent="0.2">
      <c r="A15" s="229">
        <v>4</v>
      </c>
      <c r="B15" s="230" t="s">
        <v>525</v>
      </c>
      <c r="C15" s="246" t="s">
        <v>526</v>
      </c>
      <c r="D15" s="231" t="s">
        <v>211</v>
      </c>
      <c r="E15" s="232">
        <v>14.4</v>
      </c>
      <c r="F15" s="233"/>
      <c r="G15" s="234">
        <f>ROUND(E15*F15,2)</f>
        <v>0</v>
      </c>
      <c r="H15" s="233"/>
      <c r="I15" s="234">
        <f>ROUND(E15*H15,2)</f>
        <v>0</v>
      </c>
      <c r="J15" s="233"/>
      <c r="K15" s="234">
        <f>ROUND(E15*J15,2)</f>
        <v>0</v>
      </c>
      <c r="L15" s="234">
        <v>21</v>
      </c>
      <c r="M15" s="234">
        <f>G15*(1+L15/100)</f>
        <v>0</v>
      </c>
      <c r="N15" s="232">
        <v>0</v>
      </c>
      <c r="O15" s="232">
        <f>ROUND(E15*N15,2)</f>
        <v>0</v>
      </c>
      <c r="P15" s="232">
        <v>0</v>
      </c>
      <c r="Q15" s="232">
        <f>ROUND(E15*P15,2)</f>
        <v>0</v>
      </c>
      <c r="R15" s="234" t="s">
        <v>212</v>
      </c>
      <c r="S15" s="234" t="s">
        <v>172</v>
      </c>
      <c r="T15" s="235" t="s">
        <v>173</v>
      </c>
      <c r="U15" s="220">
        <v>0.36499999999999999</v>
      </c>
      <c r="V15" s="220">
        <f>ROUND(E15*U15,2)</f>
        <v>5.26</v>
      </c>
      <c r="W15" s="220"/>
      <c r="X15" s="220" t="s">
        <v>174</v>
      </c>
      <c r="Y15" s="220" t="s">
        <v>175</v>
      </c>
      <c r="Z15" s="210"/>
      <c r="AA15" s="210"/>
      <c r="AB15" s="210"/>
      <c r="AC15" s="210"/>
      <c r="AD15" s="210"/>
      <c r="AE15" s="210"/>
      <c r="AF15" s="210"/>
      <c r="AG15" s="210" t="s">
        <v>176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ht="33.75" outlineLevel="2" x14ac:dyDescent="0.2">
      <c r="A16" s="217"/>
      <c r="B16" s="218"/>
      <c r="C16" s="247" t="s">
        <v>527</v>
      </c>
      <c r="D16" s="236"/>
      <c r="E16" s="236"/>
      <c r="F16" s="236"/>
      <c r="G16" s="236"/>
      <c r="H16" s="220"/>
      <c r="I16" s="220"/>
      <c r="J16" s="220"/>
      <c r="K16" s="220"/>
      <c r="L16" s="220"/>
      <c r="M16" s="220"/>
      <c r="N16" s="219"/>
      <c r="O16" s="219"/>
      <c r="P16" s="219"/>
      <c r="Q16" s="219"/>
      <c r="R16" s="220"/>
      <c r="S16" s="220"/>
      <c r="T16" s="220"/>
      <c r="U16" s="220"/>
      <c r="V16" s="220"/>
      <c r="W16" s="220"/>
      <c r="X16" s="220"/>
      <c r="Y16" s="220"/>
      <c r="Z16" s="210"/>
      <c r="AA16" s="210"/>
      <c r="AB16" s="210"/>
      <c r="AC16" s="210"/>
      <c r="AD16" s="210"/>
      <c r="AE16" s="210"/>
      <c r="AF16" s="210"/>
      <c r="AG16" s="210" t="s">
        <v>178</v>
      </c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44" t="str">
        <f>C16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16" s="210"/>
      <c r="BC16" s="210"/>
      <c r="BD16" s="210"/>
      <c r="BE16" s="210"/>
      <c r="BF16" s="210"/>
      <c r="BG16" s="210"/>
      <c r="BH16" s="210"/>
    </row>
    <row r="17" spans="1:60" outlineLevel="1" x14ac:dyDescent="0.2">
      <c r="A17" s="229">
        <v>5</v>
      </c>
      <c r="B17" s="230" t="s">
        <v>528</v>
      </c>
      <c r="C17" s="246" t="s">
        <v>529</v>
      </c>
      <c r="D17" s="231" t="s">
        <v>211</v>
      </c>
      <c r="E17" s="232">
        <v>14.4</v>
      </c>
      <c r="F17" s="233"/>
      <c r="G17" s="234">
        <f>ROUND(E17*F17,2)</f>
        <v>0</v>
      </c>
      <c r="H17" s="233"/>
      <c r="I17" s="234">
        <f>ROUND(E17*H17,2)</f>
        <v>0</v>
      </c>
      <c r="J17" s="233"/>
      <c r="K17" s="234">
        <f>ROUND(E17*J17,2)</f>
        <v>0</v>
      </c>
      <c r="L17" s="234">
        <v>21</v>
      </c>
      <c r="M17" s="234">
        <f>G17*(1+L17/100)</f>
        <v>0</v>
      </c>
      <c r="N17" s="232">
        <v>0</v>
      </c>
      <c r="O17" s="232">
        <f>ROUND(E17*N17,2)</f>
        <v>0</v>
      </c>
      <c r="P17" s="232">
        <v>0</v>
      </c>
      <c r="Q17" s="232">
        <f>ROUND(E17*P17,2)</f>
        <v>0</v>
      </c>
      <c r="R17" s="234" t="s">
        <v>212</v>
      </c>
      <c r="S17" s="234" t="s">
        <v>172</v>
      </c>
      <c r="T17" s="235" t="s">
        <v>173</v>
      </c>
      <c r="U17" s="220">
        <v>8.4000000000000005E-2</v>
      </c>
      <c r="V17" s="220">
        <f>ROUND(E17*U17,2)</f>
        <v>1.21</v>
      </c>
      <c r="W17" s="220"/>
      <c r="X17" s="220" t="s">
        <v>174</v>
      </c>
      <c r="Y17" s="220" t="s">
        <v>175</v>
      </c>
      <c r="Z17" s="210"/>
      <c r="AA17" s="210"/>
      <c r="AB17" s="210"/>
      <c r="AC17" s="210"/>
      <c r="AD17" s="210"/>
      <c r="AE17" s="210"/>
      <c r="AF17" s="210"/>
      <c r="AG17" s="210" t="s">
        <v>176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ht="33.75" outlineLevel="2" x14ac:dyDescent="0.2">
      <c r="A18" s="217"/>
      <c r="B18" s="218"/>
      <c r="C18" s="247" t="s">
        <v>527</v>
      </c>
      <c r="D18" s="236"/>
      <c r="E18" s="236"/>
      <c r="F18" s="236"/>
      <c r="G18" s="236"/>
      <c r="H18" s="220"/>
      <c r="I18" s="220"/>
      <c r="J18" s="220"/>
      <c r="K18" s="220"/>
      <c r="L18" s="220"/>
      <c r="M18" s="220"/>
      <c r="N18" s="219"/>
      <c r="O18" s="219"/>
      <c r="P18" s="219"/>
      <c r="Q18" s="219"/>
      <c r="R18" s="220"/>
      <c r="S18" s="220"/>
      <c r="T18" s="220"/>
      <c r="U18" s="220"/>
      <c r="V18" s="220"/>
      <c r="W18" s="220"/>
      <c r="X18" s="220"/>
      <c r="Y18" s="220"/>
      <c r="Z18" s="210"/>
      <c r="AA18" s="210"/>
      <c r="AB18" s="210"/>
      <c r="AC18" s="210"/>
      <c r="AD18" s="210"/>
      <c r="AE18" s="210"/>
      <c r="AF18" s="210"/>
      <c r="AG18" s="210" t="s">
        <v>178</v>
      </c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44" t="str">
        <f>C18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18" s="210"/>
      <c r="BC18" s="210"/>
      <c r="BD18" s="210"/>
      <c r="BE18" s="210"/>
      <c r="BF18" s="210"/>
      <c r="BG18" s="210"/>
      <c r="BH18" s="210"/>
    </row>
    <row r="19" spans="1:60" outlineLevel="1" x14ac:dyDescent="0.2">
      <c r="A19" s="229">
        <v>6</v>
      </c>
      <c r="B19" s="230" t="s">
        <v>223</v>
      </c>
      <c r="C19" s="246" t="s">
        <v>224</v>
      </c>
      <c r="D19" s="231" t="s">
        <v>211</v>
      </c>
      <c r="E19" s="232">
        <v>1.98</v>
      </c>
      <c r="F19" s="233"/>
      <c r="G19" s="234">
        <f>ROUND(E19*F19,2)</f>
        <v>0</v>
      </c>
      <c r="H19" s="233"/>
      <c r="I19" s="234">
        <f>ROUND(E19*H19,2)</f>
        <v>0</v>
      </c>
      <c r="J19" s="233"/>
      <c r="K19" s="234">
        <f>ROUND(E19*J19,2)</f>
        <v>0</v>
      </c>
      <c r="L19" s="234">
        <v>21</v>
      </c>
      <c r="M19" s="234">
        <f>G19*(1+L19/100)</f>
        <v>0</v>
      </c>
      <c r="N19" s="232">
        <v>0</v>
      </c>
      <c r="O19" s="232">
        <f>ROUND(E19*N19,2)</f>
        <v>0</v>
      </c>
      <c r="P19" s="232">
        <v>0</v>
      </c>
      <c r="Q19" s="232">
        <f>ROUND(E19*P19,2)</f>
        <v>0</v>
      </c>
      <c r="R19" s="234" t="s">
        <v>212</v>
      </c>
      <c r="S19" s="234" t="s">
        <v>172</v>
      </c>
      <c r="T19" s="235" t="s">
        <v>173</v>
      </c>
      <c r="U19" s="220">
        <v>0.36499999999999999</v>
      </c>
      <c r="V19" s="220">
        <f>ROUND(E19*U19,2)</f>
        <v>0.72</v>
      </c>
      <c r="W19" s="220"/>
      <c r="X19" s="220" t="s">
        <v>174</v>
      </c>
      <c r="Y19" s="220" t="s">
        <v>175</v>
      </c>
      <c r="Z19" s="210"/>
      <c r="AA19" s="210"/>
      <c r="AB19" s="210"/>
      <c r="AC19" s="210"/>
      <c r="AD19" s="210"/>
      <c r="AE19" s="210"/>
      <c r="AF19" s="210"/>
      <c r="AG19" s="210" t="s">
        <v>176</v>
      </c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ht="22.5" outlineLevel="2" x14ac:dyDescent="0.2">
      <c r="A20" s="217"/>
      <c r="B20" s="218"/>
      <c r="C20" s="247" t="s">
        <v>225</v>
      </c>
      <c r="D20" s="236"/>
      <c r="E20" s="236"/>
      <c r="F20" s="236"/>
      <c r="G20" s="236"/>
      <c r="H20" s="220"/>
      <c r="I20" s="220"/>
      <c r="J20" s="220"/>
      <c r="K20" s="220"/>
      <c r="L20" s="220"/>
      <c r="M20" s="220"/>
      <c r="N20" s="219"/>
      <c r="O20" s="219"/>
      <c r="P20" s="219"/>
      <c r="Q20" s="219"/>
      <c r="R20" s="220"/>
      <c r="S20" s="220"/>
      <c r="T20" s="220"/>
      <c r="U20" s="220"/>
      <c r="V20" s="220"/>
      <c r="W20" s="220"/>
      <c r="X20" s="220"/>
      <c r="Y20" s="220"/>
      <c r="Z20" s="210"/>
      <c r="AA20" s="210"/>
      <c r="AB20" s="210"/>
      <c r="AC20" s="210"/>
      <c r="AD20" s="210"/>
      <c r="AE20" s="210"/>
      <c r="AF20" s="210"/>
      <c r="AG20" s="210" t="s">
        <v>178</v>
      </c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44" t="str">
        <f>C20</f>
        <v>zapažených i nezapažených s urovnáním dna do předepsaného profilu a spádu, s přehozením výkopku na přilehlém terénu na vzdálenost do 3 m od podélné osy rýhy nebo s naložením výkopku na dopravní prostředek.</v>
      </c>
      <c r="BB20" s="210"/>
      <c r="BC20" s="210"/>
      <c r="BD20" s="210"/>
      <c r="BE20" s="210"/>
      <c r="BF20" s="210"/>
      <c r="BG20" s="210"/>
      <c r="BH20" s="210"/>
    </row>
    <row r="21" spans="1:60" outlineLevel="1" x14ac:dyDescent="0.2">
      <c r="A21" s="229">
        <v>7</v>
      </c>
      <c r="B21" s="230" t="s">
        <v>226</v>
      </c>
      <c r="C21" s="246" t="s">
        <v>227</v>
      </c>
      <c r="D21" s="231" t="s">
        <v>211</v>
      </c>
      <c r="E21" s="232">
        <v>1.98</v>
      </c>
      <c r="F21" s="233"/>
      <c r="G21" s="234">
        <f>ROUND(E21*F21,2)</f>
        <v>0</v>
      </c>
      <c r="H21" s="233"/>
      <c r="I21" s="234">
        <f>ROUND(E21*H21,2)</f>
        <v>0</v>
      </c>
      <c r="J21" s="233"/>
      <c r="K21" s="234">
        <f>ROUND(E21*J21,2)</f>
        <v>0</v>
      </c>
      <c r="L21" s="234">
        <v>21</v>
      </c>
      <c r="M21" s="234">
        <f>G21*(1+L21/100)</f>
        <v>0</v>
      </c>
      <c r="N21" s="232">
        <v>0</v>
      </c>
      <c r="O21" s="232">
        <f>ROUND(E21*N21,2)</f>
        <v>0</v>
      </c>
      <c r="P21" s="232">
        <v>0</v>
      </c>
      <c r="Q21" s="232">
        <f>ROUND(E21*P21,2)</f>
        <v>0</v>
      </c>
      <c r="R21" s="234" t="s">
        <v>212</v>
      </c>
      <c r="S21" s="234" t="s">
        <v>172</v>
      </c>
      <c r="T21" s="235" t="s">
        <v>173</v>
      </c>
      <c r="U21" s="220">
        <v>0.38979999999999998</v>
      </c>
      <c r="V21" s="220">
        <f>ROUND(E21*U21,2)</f>
        <v>0.77</v>
      </c>
      <c r="W21" s="220"/>
      <c r="X21" s="220" t="s">
        <v>174</v>
      </c>
      <c r="Y21" s="220" t="s">
        <v>175</v>
      </c>
      <c r="Z21" s="210"/>
      <c r="AA21" s="210"/>
      <c r="AB21" s="210"/>
      <c r="AC21" s="210"/>
      <c r="AD21" s="210"/>
      <c r="AE21" s="210"/>
      <c r="AF21" s="210"/>
      <c r="AG21" s="210" t="s">
        <v>176</v>
      </c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ht="22.5" outlineLevel="2" x14ac:dyDescent="0.2">
      <c r="A22" s="217"/>
      <c r="B22" s="218"/>
      <c r="C22" s="247" t="s">
        <v>225</v>
      </c>
      <c r="D22" s="236"/>
      <c r="E22" s="236"/>
      <c r="F22" s="236"/>
      <c r="G22" s="236"/>
      <c r="H22" s="220"/>
      <c r="I22" s="220"/>
      <c r="J22" s="220"/>
      <c r="K22" s="220"/>
      <c r="L22" s="220"/>
      <c r="M22" s="220"/>
      <c r="N22" s="219"/>
      <c r="O22" s="219"/>
      <c r="P22" s="219"/>
      <c r="Q22" s="219"/>
      <c r="R22" s="220"/>
      <c r="S22" s="220"/>
      <c r="T22" s="220"/>
      <c r="U22" s="220"/>
      <c r="V22" s="220"/>
      <c r="W22" s="220"/>
      <c r="X22" s="220"/>
      <c r="Y22" s="220"/>
      <c r="Z22" s="210"/>
      <c r="AA22" s="210"/>
      <c r="AB22" s="210"/>
      <c r="AC22" s="210"/>
      <c r="AD22" s="210"/>
      <c r="AE22" s="210"/>
      <c r="AF22" s="210"/>
      <c r="AG22" s="210" t="s">
        <v>178</v>
      </c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44" t="str">
        <f>C22</f>
        <v>zapažených i nezapažených s urovnáním dna do předepsaného profilu a spádu, s přehozením výkopku na přilehlém terénu na vzdálenost do 3 m od podélné osy rýhy nebo s naložením výkopku na dopravní prostředek.</v>
      </c>
      <c r="BB22" s="210"/>
      <c r="BC22" s="210"/>
      <c r="BD22" s="210"/>
      <c r="BE22" s="210"/>
      <c r="BF22" s="210"/>
      <c r="BG22" s="210"/>
      <c r="BH22" s="210"/>
    </row>
    <row r="23" spans="1:60" outlineLevel="1" x14ac:dyDescent="0.2">
      <c r="A23" s="229">
        <v>8</v>
      </c>
      <c r="B23" s="230" t="s">
        <v>231</v>
      </c>
      <c r="C23" s="246" t="s">
        <v>232</v>
      </c>
      <c r="D23" s="231" t="s">
        <v>211</v>
      </c>
      <c r="E23" s="232">
        <v>26.64</v>
      </c>
      <c r="F23" s="233"/>
      <c r="G23" s="234">
        <f>ROUND(E23*F23,2)</f>
        <v>0</v>
      </c>
      <c r="H23" s="233"/>
      <c r="I23" s="234">
        <f>ROUND(E23*H23,2)</f>
        <v>0</v>
      </c>
      <c r="J23" s="233"/>
      <c r="K23" s="234">
        <f>ROUND(E23*J23,2)</f>
        <v>0</v>
      </c>
      <c r="L23" s="234">
        <v>21</v>
      </c>
      <c r="M23" s="234">
        <f>G23*(1+L23/100)</f>
        <v>0</v>
      </c>
      <c r="N23" s="232">
        <v>0</v>
      </c>
      <c r="O23" s="232">
        <f>ROUND(E23*N23,2)</f>
        <v>0</v>
      </c>
      <c r="P23" s="232">
        <v>0</v>
      </c>
      <c r="Q23" s="232">
        <f>ROUND(E23*P23,2)</f>
        <v>0</v>
      </c>
      <c r="R23" s="234" t="s">
        <v>212</v>
      </c>
      <c r="S23" s="234" t="s">
        <v>172</v>
      </c>
      <c r="T23" s="235" t="s">
        <v>173</v>
      </c>
      <c r="U23" s="220">
        <v>1.0999999999999999E-2</v>
      </c>
      <c r="V23" s="220">
        <f>ROUND(E23*U23,2)</f>
        <v>0.28999999999999998</v>
      </c>
      <c r="W23" s="220"/>
      <c r="X23" s="220" t="s">
        <v>174</v>
      </c>
      <c r="Y23" s="220" t="s">
        <v>175</v>
      </c>
      <c r="Z23" s="210"/>
      <c r="AA23" s="210"/>
      <c r="AB23" s="210"/>
      <c r="AC23" s="210"/>
      <c r="AD23" s="210"/>
      <c r="AE23" s="210"/>
      <c r="AF23" s="210"/>
      <c r="AG23" s="210" t="s">
        <v>176</v>
      </c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2" x14ac:dyDescent="0.2">
      <c r="A24" s="217"/>
      <c r="B24" s="218"/>
      <c r="C24" s="247" t="s">
        <v>233</v>
      </c>
      <c r="D24" s="236"/>
      <c r="E24" s="236"/>
      <c r="F24" s="236"/>
      <c r="G24" s="236"/>
      <c r="H24" s="220"/>
      <c r="I24" s="220"/>
      <c r="J24" s="220"/>
      <c r="K24" s="220"/>
      <c r="L24" s="220"/>
      <c r="M24" s="220"/>
      <c r="N24" s="219"/>
      <c r="O24" s="219"/>
      <c r="P24" s="219"/>
      <c r="Q24" s="219"/>
      <c r="R24" s="220"/>
      <c r="S24" s="220"/>
      <c r="T24" s="220"/>
      <c r="U24" s="220"/>
      <c r="V24" s="220"/>
      <c r="W24" s="220"/>
      <c r="X24" s="220"/>
      <c r="Y24" s="220"/>
      <c r="Z24" s="210"/>
      <c r="AA24" s="210"/>
      <c r="AB24" s="210"/>
      <c r="AC24" s="210"/>
      <c r="AD24" s="210"/>
      <c r="AE24" s="210"/>
      <c r="AF24" s="210"/>
      <c r="AG24" s="210" t="s">
        <v>178</v>
      </c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ht="22.5" outlineLevel="1" x14ac:dyDescent="0.2">
      <c r="A25" s="237">
        <v>9</v>
      </c>
      <c r="B25" s="238" t="s">
        <v>234</v>
      </c>
      <c r="C25" s="248" t="s">
        <v>235</v>
      </c>
      <c r="D25" s="239" t="s">
        <v>211</v>
      </c>
      <c r="E25" s="240">
        <v>26.64</v>
      </c>
      <c r="F25" s="241"/>
      <c r="G25" s="242">
        <f>ROUND(E25*F25,2)</f>
        <v>0</v>
      </c>
      <c r="H25" s="241"/>
      <c r="I25" s="242">
        <f>ROUND(E25*H25,2)</f>
        <v>0</v>
      </c>
      <c r="J25" s="241"/>
      <c r="K25" s="242">
        <f>ROUND(E25*J25,2)</f>
        <v>0</v>
      </c>
      <c r="L25" s="242">
        <v>21</v>
      </c>
      <c r="M25" s="242">
        <f>G25*(1+L25/100)</f>
        <v>0</v>
      </c>
      <c r="N25" s="240">
        <v>0</v>
      </c>
      <c r="O25" s="240">
        <f>ROUND(E25*N25,2)</f>
        <v>0</v>
      </c>
      <c r="P25" s="240">
        <v>0</v>
      </c>
      <c r="Q25" s="240">
        <f>ROUND(E25*P25,2)</f>
        <v>0</v>
      </c>
      <c r="R25" s="242" t="s">
        <v>212</v>
      </c>
      <c r="S25" s="242" t="s">
        <v>172</v>
      </c>
      <c r="T25" s="243" t="s">
        <v>173</v>
      </c>
      <c r="U25" s="220">
        <v>8.9999999999999993E-3</v>
      </c>
      <c r="V25" s="220">
        <f>ROUND(E25*U25,2)</f>
        <v>0.24</v>
      </c>
      <c r="W25" s="220"/>
      <c r="X25" s="220" t="s">
        <v>174</v>
      </c>
      <c r="Y25" s="220" t="s">
        <v>175</v>
      </c>
      <c r="Z25" s="210"/>
      <c r="AA25" s="210"/>
      <c r="AB25" s="210"/>
      <c r="AC25" s="210"/>
      <c r="AD25" s="210"/>
      <c r="AE25" s="210"/>
      <c r="AF25" s="210"/>
      <c r="AG25" s="210" t="s">
        <v>176</v>
      </c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ht="22.5" outlineLevel="1" x14ac:dyDescent="0.2">
      <c r="A26" s="237">
        <v>10</v>
      </c>
      <c r="B26" s="238" t="s">
        <v>239</v>
      </c>
      <c r="C26" s="248" t="s">
        <v>240</v>
      </c>
      <c r="D26" s="239" t="s">
        <v>211</v>
      </c>
      <c r="E26" s="240">
        <v>8.7349999999999994</v>
      </c>
      <c r="F26" s="241"/>
      <c r="G26" s="242">
        <f>ROUND(E26*F26,2)</f>
        <v>0</v>
      </c>
      <c r="H26" s="241"/>
      <c r="I26" s="242">
        <f>ROUND(E26*H26,2)</f>
        <v>0</v>
      </c>
      <c r="J26" s="241"/>
      <c r="K26" s="242">
        <f>ROUND(E26*J26,2)</f>
        <v>0</v>
      </c>
      <c r="L26" s="242">
        <v>21</v>
      </c>
      <c r="M26" s="242">
        <f>G26*(1+L26/100)</f>
        <v>0</v>
      </c>
      <c r="N26" s="240">
        <v>0</v>
      </c>
      <c r="O26" s="240">
        <f>ROUND(E26*N26,2)</f>
        <v>0</v>
      </c>
      <c r="P26" s="240">
        <v>0</v>
      </c>
      <c r="Q26" s="240">
        <f>ROUND(E26*P26,2)</f>
        <v>0</v>
      </c>
      <c r="R26" s="242" t="s">
        <v>212</v>
      </c>
      <c r="S26" s="242" t="s">
        <v>172</v>
      </c>
      <c r="T26" s="243" t="s">
        <v>173</v>
      </c>
      <c r="U26" s="220">
        <v>5.2999999999999999E-2</v>
      </c>
      <c r="V26" s="220">
        <f>ROUND(E26*U26,2)</f>
        <v>0.46</v>
      </c>
      <c r="W26" s="220"/>
      <c r="X26" s="220" t="s">
        <v>174</v>
      </c>
      <c r="Y26" s="220" t="s">
        <v>175</v>
      </c>
      <c r="Z26" s="210"/>
      <c r="AA26" s="210"/>
      <c r="AB26" s="210"/>
      <c r="AC26" s="210"/>
      <c r="AD26" s="210"/>
      <c r="AE26" s="210"/>
      <c r="AF26" s="210"/>
      <c r="AG26" s="210" t="s">
        <v>176</v>
      </c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1" x14ac:dyDescent="0.2">
      <c r="A27" s="229">
        <v>11</v>
      </c>
      <c r="B27" s="230" t="s">
        <v>231</v>
      </c>
      <c r="C27" s="246" t="s">
        <v>232</v>
      </c>
      <c r="D27" s="231" t="s">
        <v>211</v>
      </c>
      <c r="E27" s="232">
        <v>8.7349999999999994</v>
      </c>
      <c r="F27" s="233"/>
      <c r="G27" s="234">
        <f>ROUND(E27*F27,2)</f>
        <v>0</v>
      </c>
      <c r="H27" s="233"/>
      <c r="I27" s="234">
        <f>ROUND(E27*H27,2)</f>
        <v>0</v>
      </c>
      <c r="J27" s="233"/>
      <c r="K27" s="234">
        <f>ROUND(E27*J27,2)</f>
        <v>0</v>
      </c>
      <c r="L27" s="234">
        <v>21</v>
      </c>
      <c r="M27" s="234">
        <f>G27*(1+L27/100)</f>
        <v>0</v>
      </c>
      <c r="N27" s="232">
        <v>0</v>
      </c>
      <c r="O27" s="232">
        <f>ROUND(E27*N27,2)</f>
        <v>0</v>
      </c>
      <c r="P27" s="232">
        <v>0</v>
      </c>
      <c r="Q27" s="232">
        <f>ROUND(E27*P27,2)</f>
        <v>0</v>
      </c>
      <c r="R27" s="234" t="s">
        <v>212</v>
      </c>
      <c r="S27" s="234" t="s">
        <v>172</v>
      </c>
      <c r="T27" s="235" t="s">
        <v>173</v>
      </c>
      <c r="U27" s="220">
        <v>1.0999999999999999E-2</v>
      </c>
      <c r="V27" s="220">
        <f>ROUND(E27*U27,2)</f>
        <v>0.1</v>
      </c>
      <c r="W27" s="220"/>
      <c r="X27" s="220" t="s">
        <v>174</v>
      </c>
      <c r="Y27" s="220" t="s">
        <v>175</v>
      </c>
      <c r="Z27" s="210"/>
      <c r="AA27" s="210"/>
      <c r="AB27" s="210"/>
      <c r="AC27" s="210"/>
      <c r="AD27" s="210"/>
      <c r="AE27" s="210"/>
      <c r="AF27" s="210"/>
      <c r="AG27" s="210" t="s">
        <v>176</v>
      </c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2" x14ac:dyDescent="0.2">
      <c r="A28" s="217"/>
      <c r="B28" s="218"/>
      <c r="C28" s="247" t="s">
        <v>233</v>
      </c>
      <c r="D28" s="236"/>
      <c r="E28" s="236"/>
      <c r="F28" s="236"/>
      <c r="G28" s="236"/>
      <c r="H28" s="220"/>
      <c r="I28" s="220"/>
      <c r="J28" s="220"/>
      <c r="K28" s="220"/>
      <c r="L28" s="220"/>
      <c r="M28" s="220"/>
      <c r="N28" s="219"/>
      <c r="O28" s="219"/>
      <c r="P28" s="219"/>
      <c r="Q28" s="219"/>
      <c r="R28" s="220"/>
      <c r="S28" s="220"/>
      <c r="T28" s="220"/>
      <c r="U28" s="220"/>
      <c r="V28" s="220"/>
      <c r="W28" s="220"/>
      <c r="X28" s="220"/>
      <c r="Y28" s="220"/>
      <c r="Z28" s="210"/>
      <c r="AA28" s="210"/>
      <c r="AB28" s="210"/>
      <c r="AC28" s="210"/>
      <c r="AD28" s="210"/>
      <c r="AE28" s="210"/>
      <c r="AF28" s="210"/>
      <c r="AG28" s="210" t="s">
        <v>178</v>
      </c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ht="22.5" outlineLevel="1" x14ac:dyDescent="0.2">
      <c r="A29" s="229">
        <v>12</v>
      </c>
      <c r="B29" s="230" t="s">
        <v>479</v>
      </c>
      <c r="C29" s="246" t="s">
        <v>480</v>
      </c>
      <c r="D29" s="231" t="s">
        <v>211</v>
      </c>
      <c r="E29" s="232">
        <v>8.7349999999999994</v>
      </c>
      <c r="F29" s="233"/>
      <c r="G29" s="234">
        <f>ROUND(E29*F29,2)</f>
        <v>0</v>
      </c>
      <c r="H29" s="233"/>
      <c r="I29" s="234">
        <f>ROUND(E29*H29,2)</f>
        <v>0</v>
      </c>
      <c r="J29" s="233"/>
      <c r="K29" s="234">
        <f>ROUND(E29*J29,2)</f>
        <v>0</v>
      </c>
      <c r="L29" s="234">
        <v>21</v>
      </c>
      <c r="M29" s="234">
        <f>G29*(1+L29/100)</f>
        <v>0</v>
      </c>
      <c r="N29" s="232">
        <v>0</v>
      </c>
      <c r="O29" s="232">
        <f>ROUND(E29*N29,2)</f>
        <v>0</v>
      </c>
      <c r="P29" s="232">
        <v>0</v>
      </c>
      <c r="Q29" s="232">
        <f>ROUND(E29*P29,2)</f>
        <v>0</v>
      </c>
      <c r="R29" s="234" t="s">
        <v>212</v>
      </c>
      <c r="S29" s="234" t="s">
        <v>172</v>
      </c>
      <c r="T29" s="235" t="s">
        <v>173</v>
      </c>
      <c r="U29" s="220">
        <v>0.20200000000000001</v>
      </c>
      <c r="V29" s="220">
        <f>ROUND(E29*U29,2)</f>
        <v>1.76</v>
      </c>
      <c r="W29" s="220"/>
      <c r="X29" s="220" t="s">
        <v>174</v>
      </c>
      <c r="Y29" s="220" t="s">
        <v>175</v>
      </c>
      <c r="Z29" s="210"/>
      <c r="AA29" s="210"/>
      <c r="AB29" s="210"/>
      <c r="AC29" s="210"/>
      <c r="AD29" s="210"/>
      <c r="AE29" s="210"/>
      <c r="AF29" s="210"/>
      <c r="AG29" s="210" t="s">
        <v>176</v>
      </c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2" x14ac:dyDescent="0.2">
      <c r="A30" s="217"/>
      <c r="B30" s="218"/>
      <c r="C30" s="247" t="s">
        <v>243</v>
      </c>
      <c r="D30" s="236"/>
      <c r="E30" s="236"/>
      <c r="F30" s="236"/>
      <c r="G30" s="236"/>
      <c r="H30" s="220"/>
      <c r="I30" s="220"/>
      <c r="J30" s="220"/>
      <c r="K30" s="220"/>
      <c r="L30" s="220"/>
      <c r="M30" s="220"/>
      <c r="N30" s="219"/>
      <c r="O30" s="219"/>
      <c r="P30" s="219"/>
      <c r="Q30" s="219"/>
      <c r="R30" s="220"/>
      <c r="S30" s="220"/>
      <c r="T30" s="220"/>
      <c r="U30" s="220"/>
      <c r="V30" s="220"/>
      <c r="W30" s="220"/>
      <c r="X30" s="220"/>
      <c r="Y30" s="220"/>
      <c r="Z30" s="210"/>
      <c r="AA30" s="210"/>
      <c r="AB30" s="210"/>
      <c r="AC30" s="210"/>
      <c r="AD30" s="210"/>
      <c r="AE30" s="210"/>
      <c r="AF30" s="210"/>
      <c r="AG30" s="210" t="s">
        <v>178</v>
      </c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1" x14ac:dyDescent="0.2">
      <c r="A31" s="229">
        <v>13</v>
      </c>
      <c r="B31" s="230" t="s">
        <v>236</v>
      </c>
      <c r="C31" s="246" t="s">
        <v>237</v>
      </c>
      <c r="D31" s="231" t="s">
        <v>181</v>
      </c>
      <c r="E31" s="232">
        <v>40.200000000000003</v>
      </c>
      <c r="F31" s="233"/>
      <c r="G31" s="234">
        <f>ROUND(E31*F31,2)</f>
        <v>0</v>
      </c>
      <c r="H31" s="233"/>
      <c r="I31" s="234">
        <f>ROUND(E31*H31,2)</f>
        <v>0</v>
      </c>
      <c r="J31" s="233"/>
      <c r="K31" s="234">
        <f>ROUND(E31*J31,2)</f>
        <v>0</v>
      </c>
      <c r="L31" s="234">
        <v>21</v>
      </c>
      <c r="M31" s="234">
        <f>G31*(1+L31/100)</f>
        <v>0</v>
      </c>
      <c r="N31" s="232">
        <v>0</v>
      </c>
      <c r="O31" s="232">
        <f>ROUND(E31*N31,2)</f>
        <v>0</v>
      </c>
      <c r="P31" s="232">
        <v>0</v>
      </c>
      <c r="Q31" s="232">
        <f>ROUND(E31*P31,2)</f>
        <v>0</v>
      </c>
      <c r="R31" s="234" t="s">
        <v>212</v>
      </c>
      <c r="S31" s="234" t="s">
        <v>172</v>
      </c>
      <c r="T31" s="235" t="s">
        <v>173</v>
      </c>
      <c r="U31" s="220">
        <v>0.107</v>
      </c>
      <c r="V31" s="220">
        <f>ROUND(E31*U31,2)</f>
        <v>4.3</v>
      </c>
      <c r="W31" s="220"/>
      <c r="X31" s="220" t="s">
        <v>174</v>
      </c>
      <c r="Y31" s="220" t="s">
        <v>175</v>
      </c>
      <c r="Z31" s="210"/>
      <c r="AA31" s="210"/>
      <c r="AB31" s="210"/>
      <c r="AC31" s="210"/>
      <c r="AD31" s="210"/>
      <c r="AE31" s="210"/>
      <c r="AF31" s="210"/>
      <c r="AG31" s="210" t="s">
        <v>176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2" x14ac:dyDescent="0.2">
      <c r="A32" s="217"/>
      <c r="B32" s="218"/>
      <c r="C32" s="247" t="s">
        <v>238</v>
      </c>
      <c r="D32" s="236"/>
      <c r="E32" s="236"/>
      <c r="F32" s="236"/>
      <c r="G32" s="236"/>
      <c r="H32" s="220"/>
      <c r="I32" s="220"/>
      <c r="J32" s="220"/>
      <c r="K32" s="220"/>
      <c r="L32" s="220"/>
      <c r="M32" s="220"/>
      <c r="N32" s="219"/>
      <c r="O32" s="219"/>
      <c r="P32" s="219"/>
      <c r="Q32" s="219"/>
      <c r="R32" s="220"/>
      <c r="S32" s="220"/>
      <c r="T32" s="220"/>
      <c r="U32" s="220"/>
      <c r="V32" s="220"/>
      <c r="W32" s="220"/>
      <c r="X32" s="220"/>
      <c r="Y32" s="220"/>
      <c r="Z32" s="210"/>
      <c r="AA32" s="210"/>
      <c r="AB32" s="210"/>
      <c r="AC32" s="210"/>
      <c r="AD32" s="210"/>
      <c r="AE32" s="210"/>
      <c r="AF32" s="210"/>
      <c r="AG32" s="210" t="s">
        <v>178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x14ac:dyDescent="0.2">
      <c r="A33" s="222" t="s">
        <v>166</v>
      </c>
      <c r="B33" s="223" t="s">
        <v>103</v>
      </c>
      <c r="C33" s="245" t="s">
        <v>104</v>
      </c>
      <c r="D33" s="224"/>
      <c r="E33" s="225"/>
      <c r="F33" s="226"/>
      <c r="G33" s="226">
        <f>SUMIF(AG34:AG41,"&lt;&gt;NOR",G34:G41)</f>
        <v>0</v>
      </c>
      <c r="H33" s="226"/>
      <c r="I33" s="226">
        <f>SUM(I34:I41)</f>
        <v>0</v>
      </c>
      <c r="J33" s="226"/>
      <c r="K33" s="226">
        <f>SUM(K34:K41)</f>
        <v>0</v>
      </c>
      <c r="L33" s="226"/>
      <c r="M33" s="226">
        <f>SUM(M34:M41)</f>
        <v>0</v>
      </c>
      <c r="N33" s="225"/>
      <c r="O33" s="225">
        <f>SUM(O34:O41)</f>
        <v>79.960000000000008</v>
      </c>
      <c r="P33" s="225"/>
      <c r="Q33" s="225">
        <f>SUM(Q34:Q41)</f>
        <v>0</v>
      </c>
      <c r="R33" s="226"/>
      <c r="S33" s="226"/>
      <c r="T33" s="227"/>
      <c r="U33" s="221"/>
      <c r="V33" s="221">
        <f>SUM(V34:V41)</f>
        <v>71.55</v>
      </c>
      <c r="W33" s="221"/>
      <c r="X33" s="221"/>
      <c r="Y33" s="221"/>
      <c r="AG33" t="s">
        <v>167</v>
      </c>
    </row>
    <row r="34" spans="1:60" outlineLevel="1" x14ac:dyDescent="0.2">
      <c r="A34" s="237">
        <v>14</v>
      </c>
      <c r="B34" s="238" t="s">
        <v>481</v>
      </c>
      <c r="C34" s="248" t="s">
        <v>482</v>
      </c>
      <c r="D34" s="239" t="s">
        <v>211</v>
      </c>
      <c r="E34" s="240">
        <v>0.67800000000000005</v>
      </c>
      <c r="F34" s="241"/>
      <c r="G34" s="242">
        <f>ROUND(E34*F34,2)</f>
        <v>0</v>
      </c>
      <c r="H34" s="241"/>
      <c r="I34" s="242">
        <f>ROUND(E34*H34,2)</f>
        <v>0</v>
      </c>
      <c r="J34" s="241"/>
      <c r="K34" s="242">
        <f>ROUND(E34*J34,2)</f>
        <v>0</v>
      </c>
      <c r="L34" s="242">
        <v>21</v>
      </c>
      <c r="M34" s="242">
        <f>G34*(1+L34/100)</f>
        <v>0</v>
      </c>
      <c r="N34" s="240">
        <v>2.1</v>
      </c>
      <c r="O34" s="240">
        <f>ROUND(E34*N34,2)</f>
        <v>1.42</v>
      </c>
      <c r="P34" s="240">
        <v>0</v>
      </c>
      <c r="Q34" s="240">
        <f>ROUND(E34*P34,2)</f>
        <v>0</v>
      </c>
      <c r="R34" s="242" t="s">
        <v>263</v>
      </c>
      <c r="S34" s="242" t="s">
        <v>172</v>
      </c>
      <c r="T34" s="243" t="s">
        <v>173</v>
      </c>
      <c r="U34" s="220">
        <v>0.96499999999999997</v>
      </c>
      <c r="V34" s="220">
        <f>ROUND(E34*U34,2)</f>
        <v>0.65</v>
      </c>
      <c r="W34" s="220"/>
      <c r="X34" s="220" t="s">
        <v>174</v>
      </c>
      <c r="Y34" s="220" t="s">
        <v>175</v>
      </c>
      <c r="Z34" s="210"/>
      <c r="AA34" s="210"/>
      <c r="AB34" s="210"/>
      <c r="AC34" s="210"/>
      <c r="AD34" s="210"/>
      <c r="AE34" s="210"/>
      <c r="AF34" s="210"/>
      <c r="AG34" s="210" t="s">
        <v>176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1" x14ac:dyDescent="0.2">
      <c r="A35" s="229">
        <v>15</v>
      </c>
      <c r="B35" s="230" t="s">
        <v>483</v>
      </c>
      <c r="C35" s="246" t="s">
        <v>484</v>
      </c>
      <c r="D35" s="231" t="s">
        <v>211</v>
      </c>
      <c r="E35" s="232">
        <v>26.4</v>
      </c>
      <c r="F35" s="233"/>
      <c r="G35" s="234">
        <f>ROUND(E35*F35,2)</f>
        <v>0</v>
      </c>
      <c r="H35" s="233"/>
      <c r="I35" s="234">
        <f>ROUND(E35*H35,2)</f>
        <v>0</v>
      </c>
      <c r="J35" s="233"/>
      <c r="K35" s="234">
        <f>ROUND(E35*J35,2)</f>
        <v>0</v>
      </c>
      <c r="L35" s="234">
        <v>21</v>
      </c>
      <c r="M35" s="234">
        <f>G35*(1+L35/100)</f>
        <v>0</v>
      </c>
      <c r="N35" s="232">
        <v>2.5249999999999999</v>
      </c>
      <c r="O35" s="232">
        <f>ROUND(E35*N35,2)</f>
        <v>66.66</v>
      </c>
      <c r="P35" s="232">
        <v>0</v>
      </c>
      <c r="Q35" s="232">
        <f>ROUND(E35*P35,2)</f>
        <v>0</v>
      </c>
      <c r="R35" s="234" t="s">
        <v>485</v>
      </c>
      <c r="S35" s="234" t="s">
        <v>172</v>
      </c>
      <c r="T35" s="235" t="s">
        <v>173</v>
      </c>
      <c r="U35" s="220">
        <v>0.46</v>
      </c>
      <c r="V35" s="220">
        <f>ROUND(E35*U35,2)</f>
        <v>12.14</v>
      </c>
      <c r="W35" s="220"/>
      <c r="X35" s="220" t="s">
        <v>174</v>
      </c>
      <c r="Y35" s="220" t="s">
        <v>175</v>
      </c>
      <c r="Z35" s="210"/>
      <c r="AA35" s="210"/>
      <c r="AB35" s="210"/>
      <c r="AC35" s="210"/>
      <c r="AD35" s="210"/>
      <c r="AE35" s="210"/>
      <c r="AF35" s="210"/>
      <c r="AG35" s="210" t="s">
        <v>176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2" x14ac:dyDescent="0.2">
      <c r="A36" s="217"/>
      <c r="B36" s="218"/>
      <c r="C36" s="247" t="s">
        <v>486</v>
      </c>
      <c r="D36" s="236"/>
      <c r="E36" s="236"/>
      <c r="F36" s="236"/>
      <c r="G36" s="236"/>
      <c r="H36" s="220"/>
      <c r="I36" s="220"/>
      <c r="J36" s="220"/>
      <c r="K36" s="220"/>
      <c r="L36" s="220"/>
      <c r="M36" s="220"/>
      <c r="N36" s="219"/>
      <c r="O36" s="219"/>
      <c r="P36" s="219"/>
      <c r="Q36" s="219"/>
      <c r="R36" s="220"/>
      <c r="S36" s="220"/>
      <c r="T36" s="220"/>
      <c r="U36" s="220"/>
      <c r="V36" s="220"/>
      <c r="W36" s="220"/>
      <c r="X36" s="220"/>
      <c r="Y36" s="220"/>
      <c r="Z36" s="210"/>
      <c r="AA36" s="210"/>
      <c r="AB36" s="210"/>
      <c r="AC36" s="210"/>
      <c r="AD36" s="210"/>
      <c r="AE36" s="210"/>
      <c r="AF36" s="210"/>
      <c r="AG36" s="210" t="s">
        <v>178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outlineLevel="1" x14ac:dyDescent="0.2">
      <c r="A37" s="229">
        <v>16</v>
      </c>
      <c r="B37" s="230" t="s">
        <v>487</v>
      </c>
      <c r="C37" s="246" t="s">
        <v>488</v>
      </c>
      <c r="D37" s="231" t="s">
        <v>211</v>
      </c>
      <c r="E37" s="232">
        <v>4.3559999999999999</v>
      </c>
      <c r="F37" s="233"/>
      <c r="G37" s="234">
        <f>ROUND(E37*F37,2)</f>
        <v>0</v>
      </c>
      <c r="H37" s="233"/>
      <c r="I37" s="234">
        <f>ROUND(E37*H37,2)</f>
        <v>0</v>
      </c>
      <c r="J37" s="233"/>
      <c r="K37" s="234">
        <f>ROUND(E37*J37,2)</f>
        <v>0</v>
      </c>
      <c r="L37" s="234">
        <v>21</v>
      </c>
      <c r="M37" s="234">
        <f>G37*(1+L37/100)</f>
        <v>0</v>
      </c>
      <c r="N37" s="232">
        <v>2.5249999999999999</v>
      </c>
      <c r="O37" s="232">
        <f>ROUND(E37*N37,2)</f>
        <v>11</v>
      </c>
      <c r="P37" s="232">
        <v>0</v>
      </c>
      <c r="Q37" s="232">
        <f>ROUND(E37*P37,2)</f>
        <v>0</v>
      </c>
      <c r="R37" s="234" t="s">
        <v>485</v>
      </c>
      <c r="S37" s="234" t="s">
        <v>172</v>
      </c>
      <c r="T37" s="235" t="s">
        <v>173</v>
      </c>
      <c r="U37" s="220">
        <v>0.46</v>
      </c>
      <c r="V37" s="220">
        <f>ROUND(E37*U37,2)</f>
        <v>2</v>
      </c>
      <c r="W37" s="220"/>
      <c r="X37" s="220" t="s">
        <v>174</v>
      </c>
      <c r="Y37" s="220" t="s">
        <v>175</v>
      </c>
      <c r="Z37" s="210"/>
      <c r="AA37" s="210"/>
      <c r="AB37" s="210"/>
      <c r="AC37" s="210"/>
      <c r="AD37" s="210"/>
      <c r="AE37" s="210"/>
      <c r="AF37" s="210"/>
      <c r="AG37" s="210" t="s">
        <v>176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2" x14ac:dyDescent="0.2">
      <c r="A38" s="217"/>
      <c r="B38" s="218"/>
      <c r="C38" s="247" t="s">
        <v>486</v>
      </c>
      <c r="D38" s="236"/>
      <c r="E38" s="236"/>
      <c r="F38" s="236"/>
      <c r="G38" s="236"/>
      <c r="H38" s="220"/>
      <c r="I38" s="220"/>
      <c r="J38" s="220"/>
      <c r="K38" s="220"/>
      <c r="L38" s="220"/>
      <c r="M38" s="220"/>
      <c r="N38" s="219"/>
      <c r="O38" s="219"/>
      <c r="P38" s="219"/>
      <c r="Q38" s="219"/>
      <c r="R38" s="220"/>
      <c r="S38" s="220"/>
      <c r="T38" s="220"/>
      <c r="U38" s="220"/>
      <c r="V38" s="220"/>
      <c r="W38" s="220"/>
      <c r="X38" s="220"/>
      <c r="Y38" s="220"/>
      <c r="Z38" s="210"/>
      <c r="AA38" s="210"/>
      <c r="AB38" s="210"/>
      <c r="AC38" s="210"/>
      <c r="AD38" s="210"/>
      <c r="AE38" s="210"/>
      <c r="AF38" s="210"/>
      <c r="AG38" s="210" t="s">
        <v>178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1" x14ac:dyDescent="0.2">
      <c r="A39" s="237">
        <v>17</v>
      </c>
      <c r="B39" s="238" t="s">
        <v>489</v>
      </c>
      <c r="C39" s="248" t="s">
        <v>490</v>
      </c>
      <c r="D39" s="239" t="s">
        <v>181</v>
      </c>
      <c r="E39" s="240">
        <v>57.36</v>
      </c>
      <c r="F39" s="241"/>
      <c r="G39" s="242">
        <f>ROUND(E39*F39,2)</f>
        <v>0</v>
      </c>
      <c r="H39" s="241"/>
      <c r="I39" s="242">
        <f>ROUND(E39*H39,2)</f>
        <v>0</v>
      </c>
      <c r="J39" s="241"/>
      <c r="K39" s="242">
        <f>ROUND(E39*J39,2)</f>
        <v>0</v>
      </c>
      <c r="L39" s="242">
        <v>21</v>
      </c>
      <c r="M39" s="242">
        <f>G39*(1+L39/100)</f>
        <v>0</v>
      </c>
      <c r="N39" s="240">
        <v>2.0000000000000001E-4</v>
      </c>
      <c r="O39" s="240">
        <f>ROUND(E39*N39,2)</f>
        <v>0.01</v>
      </c>
      <c r="P39" s="240">
        <v>0</v>
      </c>
      <c r="Q39" s="240">
        <f>ROUND(E39*P39,2)</f>
        <v>0</v>
      </c>
      <c r="R39" s="242" t="s">
        <v>485</v>
      </c>
      <c r="S39" s="242" t="s">
        <v>172</v>
      </c>
      <c r="T39" s="243" t="s">
        <v>173</v>
      </c>
      <c r="U39" s="220">
        <v>0.45</v>
      </c>
      <c r="V39" s="220">
        <f>ROUND(E39*U39,2)</f>
        <v>25.81</v>
      </c>
      <c r="W39" s="220"/>
      <c r="X39" s="220" t="s">
        <v>174</v>
      </c>
      <c r="Y39" s="220" t="s">
        <v>175</v>
      </c>
      <c r="Z39" s="210"/>
      <c r="AA39" s="210"/>
      <c r="AB39" s="210"/>
      <c r="AC39" s="210"/>
      <c r="AD39" s="210"/>
      <c r="AE39" s="210"/>
      <c r="AF39" s="210"/>
      <c r="AG39" s="210" t="s">
        <v>176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1" x14ac:dyDescent="0.2">
      <c r="A40" s="237">
        <v>18</v>
      </c>
      <c r="B40" s="238" t="s">
        <v>491</v>
      </c>
      <c r="C40" s="248" t="s">
        <v>492</v>
      </c>
      <c r="D40" s="239" t="s">
        <v>181</v>
      </c>
      <c r="E40" s="240">
        <v>57.36</v>
      </c>
      <c r="F40" s="241"/>
      <c r="G40" s="242">
        <f>ROUND(E40*F40,2)</f>
        <v>0</v>
      </c>
      <c r="H40" s="241"/>
      <c r="I40" s="242">
        <f>ROUND(E40*H40,2)</f>
        <v>0</v>
      </c>
      <c r="J40" s="241"/>
      <c r="K40" s="242">
        <f>ROUND(E40*J40,2)</f>
        <v>0</v>
      </c>
      <c r="L40" s="242">
        <v>21</v>
      </c>
      <c r="M40" s="242">
        <f>G40*(1+L40/100)</f>
        <v>0</v>
      </c>
      <c r="N40" s="240">
        <v>0</v>
      </c>
      <c r="O40" s="240">
        <f>ROUND(E40*N40,2)</f>
        <v>0</v>
      </c>
      <c r="P40" s="240">
        <v>0</v>
      </c>
      <c r="Q40" s="240">
        <f>ROUND(E40*P40,2)</f>
        <v>0</v>
      </c>
      <c r="R40" s="242" t="s">
        <v>485</v>
      </c>
      <c r="S40" s="242" t="s">
        <v>172</v>
      </c>
      <c r="T40" s="243" t="s">
        <v>173</v>
      </c>
      <c r="U40" s="220">
        <v>0.32</v>
      </c>
      <c r="V40" s="220">
        <f>ROUND(E40*U40,2)</f>
        <v>18.36</v>
      </c>
      <c r="W40" s="220"/>
      <c r="X40" s="220" t="s">
        <v>174</v>
      </c>
      <c r="Y40" s="220" t="s">
        <v>175</v>
      </c>
      <c r="Z40" s="210"/>
      <c r="AA40" s="210"/>
      <c r="AB40" s="210"/>
      <c r="AC40" s="210"/>
      <c r="AD40" s="210"/>
      <c r="AE40" s="210"/>
      <c r="AF40" s="210"/>
      <c r="AG40" s="210" t="s">
        <v>176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ht="22.5" outlineLevel="1" x14ac:dyDescent="0.2">
      <c r="A41" s="237">
        <v>19</v>
      </c>
      <c r="B41" s="238" t="s">
        <v>493</v>
      </c>
      <c r="C41" s="248" t="s">
        <v>494</v>
      </c>
      <c r="D41" s="239" t="s">
        <v>192</v>
      </c>
      <c r="E41" s="240">
        <v>0.82665999999999995</v>
      </c>
      <c r="F41" s="241"/>
      <c r="G41" s="242">
        <f>ROUND(E41*F41,2)</f>
        <v>0</v>
      </c>
      <c r="H41" s="241"/>
      <c r="I41" s="242">
        <f>ROUND(E41*H41,2)</f>
        <v>0</v>
      </c>
      <c r="J41" s="241"/>
      <c r="K41" s="242">
        <f>ROUND(E41*J41,2)</f>
        <v>0</v>
      </c>
      <c r="L41" s="242">
        <v>21</v>
      </c>
      <c r="M41" s="242">
        <f>G41*(1+L41/100)</f>
        <v>0</v>
      </c>
      <c r="N41" s="240">
        <v>1.0543899999999999</v>
      </c>
      <c r="O41" s="240">
        <f>ROUND(E41*N41,2)</f>
        <v>0.87</v>
      </c>
      <c r="P41" s="240">
        <v>0</v>
      </c>
      <c r="Q41" s="240">
        <f>ROUND(E41*P41,2)</f>
        <v>0</v>
      </c>
      <c r="R41" s="242" t="s">
        <v>277</v>
      </c>
      <c r="S41" s="242" t="s">
        <v>172</v>
      </c>
      <c r="T41" s="243" t="s">
        <v>173</v>
      </c>
      <c r="U41" s="220">
        <v>15.231</v>
      </c>
      <c r="V41" s="220">
        <f>ROUND(E41*U41,2)</f>
        <v>12.59</v>
      </c>
      <c r="W41" s="220"/>
      <c r="X41" s="220" t="s">
        <v>174</v>
      </c>
      <c r="Y41" s="220" t="s">
        <v>175</v>
      </c>
      <c r="Z41" s="210"/>
      <c r="AA41" s="210"/>
      <c r="AB41" s="210"/>
      <c r="AC41" s="210"/>
      <c r="AD41" s="210"/>
      <c r="AE41" s="210"/>
      <c r="AF41" s="210"/>
      <c r="AG41" s="210" t="s">
        <v>176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x14ac:dyDescent="0.2">
      <c r="A42" s="222" t="s">
        <v>166</v>
      </c>
      <c r="B42" s="223" t="s">
        <v>109</v>
      </c>
      <c r="C42" s="245" t="s">
        <v>110</v>
      </c>
      <c r="D42" s="224"/>
      <c r="E42" s="225"/>
      <c r="F42" s="226"/>
      <c r="G42" s="226">
        <f>SUMIF(AG43:AG43,"&lt;&gt;NOR",G43:G43)</f>
        <v>0</v>
      </c>
      <c r="H42" s="226"/>
      <c r="I42" s="226">
        <f>SUM(I43:I43)</f>
        <v>0</v>
      </c>
      <c r="J42" s="226"/>
      <c r="K42" s="226">
        <f>SUM(K43:K43)</f>
        <v>0</v>
      </c>
      <c r="L42" s="226"/>
      <c r="M42" s="226">
        <f>SUM(M43:M43)</f>
        <v>0</v>
      </c>
      <c r="N42" s="225"/>
      <c r="O42" s="225">
        <f>SUM(O43:O43)</f>
        <v>22.5</v>
      </c>
      <c r="P42" s="225"/>
      <c r="Q42" s="225">
        <f>SUM(Q43:Q43)</f>
        <v>0</v>
      </c>
      <c r="R42" s="226"/>
      <c r="S42" s="226"/>
      <c r="T42" s="227"/>
      <c r="U42" s="221"/>
      <c r="V42" s="221">
        <f>SUM(V43:V43)</f>
        <v>0</v>
      </c>
      <c r="W42" s="221"/>
      <c r="X42" s="221"/>
      <c r="Y42" s="221"/>
      <c r="AG42" t="s">
        <v>167</v>
      </c>
    </row>
    <row r="43" spans="1:60" outlineLevel="1" x14ac:dyDescent="0.2">
      <c r="A43" s="237">
        <v>20</v>
      </c>
      <c r="B43" s="238" t="s">
        <v>530</v>
      </c>
      <c r="C43" s="248" t="s">
        <v>531</v>
      </c>
      <c r="D43" s="239" t="s">
        <v>181</v>
      </c>
      <c r="E43" s="240">
        <v>30</v>
      </c>
      <c r="F43" s="241"/>
      <c r="G43" s="242">
        <f>ROUND(E43*F43,2)</f>
        <v>0</v>
      </c>
      <c r="H43" s="241"/>
      <c r="I43" s="242">
        <f>ROUND(E43*H43,2)</f>
        <v>0</v>
      </c>
      <c r="J43" s="241"/>
      <c r="K43" s="242">
        <f>ROUND(E43*J43,2)</f>
        <v>0</v>
      </c>
      <c r="L43" s="242">
        <v>21</v>
      </c>
      <c r="M43" s="242">
        <f>G43*(1+L43/100)</f>
        <v>0</v>
      </c>
      <c r="N43" s="240">
        <v>0.75</v>
      </c>
      <c r="O43" s="240">
        <f>ROUND(E43*N43,2)</f>
        <v>22.5</v>
      </c>
      <c r="P43" s="240">
        <v>0</v>
      </c>
      <c r="Q43" s="240">
        <f>ROUND(E43*P43,2)</f>
        <v>0</v>
      </c>
      <c r="R43" s="242"/>
      <c r="S43" s="242" t="s">
        <v>202</v>
      </c>
      <c r="T43" s="243" t="s">
        <v>203</v>
      </c>
      <c r="U43" s="220">
        <v>0</v>
      </c>
      <c r="V43" s="220">
        <f>ROUND(E43*U43,2)</f>
        <v>0</v>
      </c>
      <c r="W43" s="220"/>
      <c r="X43" s="220" t="s">
        <v>174</v>
      </c>
      <c r="Y43" s="220" t="s">
        <v>175</v>
      </c>
      <c r="Z43" s="210"/>
      <c r="AA43" s="210"/>
      <c r="AB43" s="210"/>
      <c r="AC43" s="210"/>
      <c r="AD43" s="210"/>
      <c r="AE43" s="210"/>
      <c r="AF43" s="210"/>
      <c r="AG43" s="210" t="s">
        <v>176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x14ac:dyDescent="0.2">
      <c r="A44" s="222" t="s">
        <v>166</v>
      </c>
      <c r="B44" s="223" t="s">
        <v>115</v>
      </c>
      <c r="C44" s="245" t="s">
        <v>116</v>
      </c>
      <c r="D44" s="224"/>
      <c r="E44" s="225"/>
      <c r="F44" s="226"/>
      <c r="G44" s="226">
        <f>SUMIF(AG45:AG49,"&lt;&gt;NOR",G45:G49)</f>
        <v>0</v>
      </c>
      <c r="H44" s="226"/>
      <c r="I44" s="226">
        <f>SUM(I45:I49)</f>
        <v>0</v>
      </c>
      <c r="J44" s="226"/>
      <c r="K44" s="226">
        <f>SUM(K45:K49)</f>
        <v>0</v>
      </c>
      <c r="L44" s="226"/>
      <c r="M44" s="226">
        <f>SUM(M45:M49)</f>
        <v>0</v>
      </c>
      <c r="N44" s="225"/>
      <c r="O44" s="225">
        <f>SUM(O45:O49)</f>
        <v>43.06</v>
      </c>
      <c r="P44" s="225"/>
      <c r="Q44" s="225">
        <f>SUM(Q45:Q49)</f>
        <v>0</v>
      </c>
      <c r="R44" s="226"/>
      <c r="S44" s="226"/>
      <c r="T44" s="227"/>
      <c r="U44" s="221"/>
      <c r="V44" s="221">
        <f>SUM(V45:V49)</f>
        <v>49.3</v>
      </c>
      <c r="W44" s="221"/>
      <c r="X44" s="221"/>
      <c r="Y44" s="221"/>
      <c r="AG44" t="s">
        <v>167</v>
      </c>
    </row>
    <row r="45" spans="1:60" outlineLevel="1" x14ac:dyDescent="0.2">
      <c r="A45" s="237">
        <v>21</v>
      </c>
      <c r="B45" s="238" t="s">
        <v>532</v>
      </c>
      <c r="C45" s="248" t="s">
        <v>533</v>
      </c>
      <c r="D45" s="239" t="s">
        <v>181</v>
      </c>
      <c r="E45" s="240">
        <v>15.05</v>
      </c>
      <c r="F45" s="241"/>
      <c r="G45" s="242">
        <f>ROUND(E45*F45,2)</f>
        <v>0</v>
      </c>
      <c r="H45" s="241"/>
      <c r="I45" s="242">
        <f>ROUND(E45*H45,2)</f>
        <v>0</v>
      </c>
      <c r="J45" s="241"/>
      <c r="K45" s="242">
        <f>ROUND(E45*J45,2)</f>
        <v>0</v>
      </c>
      <c r="L45" s="242">
        <v>21</v>
      </c>
      <c r="M45" s="242">
        <f>G45*(1+L45/100)</f>
        <v>0</v>
      </c>
      <c r="N45" s="240">
        <v>0.20266000000000001</v>
      </c>
      <c r="O45" s="240">
        <f>ROUND(E45*N45,2)</f>
        <v>3.05</v>
      </c>
      <c r="P45" s="240">
        <v>0</v>
      </c>
      <c r="Q45" s="240">
        <f>ROUND(E45*P45,2)</f>
        <v>0</v>
      </c>
      <c r="R45" s="242" t="s">
        <v>301</v>
      </c>
      <c r="S45" s="242" t="s">
        <v>172</v>
      </c>
      <c r="T45" s="243" t="s">
        <v>173</v>
      </c>
      <c r="U45" s="220">
        <v>3.6999999999999998E-2</v>
      </c>
      <c r="V45" s="220">
        <f>ROUND(E45*U45,2)</f>
        <v>0.56000000000000005</v>
      </c>
      <c r="W45" s="220"/>
      <c r="X45" s="220" t="s">
        <v>174</v>
      </c>
      <c r="Y45" s="220" t="s">
        <v>175</v>
      </c>
      <c r="Z45" s="210"/>
      <c r="AA45" s="210"/>
      <c r="AB45" s="210"/>
      <c r="AC45" s="210"/>
      <c r="AD45" s="210"/>
      <c r="AE45" s="210"/>
      <c r="AF45" s="210"/>
      <c r="AG45" s="210" t="s">
        <v>176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ht="22.5" outlineLevel="1" x14ac:dyDescent="0.2">
      <c r="A46" s="229">
        <v>22</v>
      </c>
      <c r="B46" s="230" t="s">
        <v>513</v>
      </c>
      <c r="C46" s="246" t="s">
        <v>514</v>
      </c>
      <c r="D46" s="231" t="s">
        <v>211</v>
      </c>
      <c r="E46" s="232">
        <v>6.633</v>
      </c>
      <c r="F46" s="233"/>
      <c r="G46" s="234">
        <f>ROUND(E46*F46,2)</f>
        <v>0</v>
      </c>
      <c r="H46" s="233"/>
      <c r="I46" s="234">
        <f>ROUND(E46*H46,2)</f>
        <v>0</v>
      </c>
      <c r="J46" s="233"/>
      <c r="K46" s="234">
        <f>ROUND(E46*J46,2)</f>
        <v>0</v>
      </c>
      <c r="L46" s="234">
        <v>21</v>
      </c>
      <c r="M46" s="234">
        <f>G46*(1+L46/100)</f>
        <v>0</v>
      </c>
      <c r="N46" s="232">
        <v>2.323</v>
      </c>
      <c r="O46" s="232">
        <f>ROUND(E46*N46,2)</f>
        <v>15.41</v>
      </c>
      <c r="P46" s="232">
        <v>0</v>
      </c>
      <c r="Q46" s="232">
        <f>ROUND(E46*P46,2)</f>
        <v>0</v>
      </c>
      <c r="R46" s="234" t="s">
        <v>277</v>
      </c>
      <c r="S46" s="234" t="s">
        <v>172</v>
      </c>
      <c r="T46" s="235" t="s">
        <v>173</v>
      </c>
      <c r="U46" s="220">
        <v>2.3170000000000002</v>
      </c>
      <c r="V46" s="220">
        <f>ROUND(E46*U46,2)</f>
        <v>15.37</v>
      </c>
      <c r="W46" s="220"/>
      <c r="X46" s="220" t="s">
        <v>174</v>
      </c>
      <c r="Y46" s="220" t="s">
        <v>175</v>
      </c>
      <c r="Z46" s="210"/>
      <c r="AA46" s="210"/>
      <c r="AB46" s="210"/>
      <c r="AC46" s="210"/>
      <c r="AD46" s="210"/>
      <c r="AE46" s="210"/>
      <c r="AF46" s="210"/>
      <c r="AG46" s="210" t="s">
        <v>176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outlineLevel="2" x14ac:dyDescent="0.2">
      <c r="A47" s="217"/>
      <c r="B47" s="218"/>
      <c r="C47" s="247" t="s">
        <v>316</v>
      </c>
      <c r="D47" s="236"/>
      <c r="E47" s="236"/>
      <c r="F47" s="236"/>
      <c r="G47" s="236"/>
      <c r="H47" s="220"/>
      <c r="I47" s="220"/>
      <c r="J47" s="220"/>
      <c r="K47" s="220"/>
      <c r="L47" s="220"/>
      <c r="M47" s="220"/>
      <c r="N47" s="219"/>
      <c r="O47" s="219"/>
      <c r="P47" s="219"/>
      <c r="Q47" s="219"/>
      <c r="R47" s="220"/>
      <c r="S47" s="220"/>
      <c r="T47" s="220"/>
      <c r="U47" s="220"/>
      <c r="V47" s="220"/>
      <c r="W47" s="220"/>
      <c r="X47" s="220"/>
      <c r="Y47" s="220"/>
      <c r="Z47" s="210"/>
      <c r="AA47" s="210"/>
      <c r="AB47" s="210"/>
      <c r="AC47" s="210"/>
      <c r="AD47" s="210"/>
      <c r="AE47" s="210"/>
      <c r="AF47" s="210"/>
      <c r="AG47" s="210" t="s">
        <v>178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ht="22.5" outlineLevel="1" x14ac:dyDescent="0.2">
      <c r="A48" s="229">
        <v>23</v>
      </c>
      <c r="B48" s="230" t="s">
        <v>515</v>
      </c>
      <c r="C48" s="246" t="s">
        <v>516</v>
      </c>
      <c r="D48" s="231" t="s">
        <v>181</v>
      </c>
      <c r="E48" s="232">
        <v>40.200000000000003</v>
      </c>
      <c r="F48" s="233"/>
      <c r="G48" s="234">
        <f>ROUND(E48*F48,2)</f>
        <v>0</v>
      </c>
      <c r="H48" s="233"/>
      <c r="I48" s="234">
        <f>ROUND(E48*H48,2)</f>
        <v>0</v>
      </c>
      <c r="J48" s="233"/>
      <c r="K48" s="234">
        <f>ROUND(E48*J48,2)</f>
        <v>0</v>
      </c>
      <c r="L48" s="234">
        <v>21</v>
      </c>
      <c r="M48" s="234">
        <f>G48*(1+L48/100)</f>
        <v>0</v>
      </c>
      <c r="N48" s="232">
        <v>0.61199999999999999</v>
      </c>
      <c r="O48" s="232">
        <f>ROUND(E48*N48,2)</f>
        <v>24.6</v>
      </c>
      <c r="P48" s="232">
        <v>0</v>
      </c>
      <c r="Q48" s="232">
        <f>ROUND(E48*P48,2)</f>
        <v>0</v>
      </c>
      <c r="R48" s="234" t="s">
        <v>171</v>
      </c>
      <c r="S48" s="234" t="s">
        <v>172</v>
      </c>
      <c r="T48" s="235" t="s">
        <v>173</v>
      </c>
      <c r="U48" s="220">
        <v>0.83</v>
      </c>
      <c r="V48" s="220">
        <f>ROUND(E48*U48,2)</f>
        <v>33.369999999999997</v>
      </c>
      <c r="W48" s="220"/>
      <c r="X48" s="220" t="s">
        <v>174</v>
      </c>
      <c r="Y48" s="220" t="s">
        <v>175</v>
      </c>
      <c r="Z48" s="210"/>
      <c r="AA48" s="210"/>
      <c r="AB48" s="210"/>
      <c r="AC48" s="210"/>
      <c r="AD48" s="210"/>
      <c r="AE48" s="210"/>
      <c r="AF48" s="210"/>
      <c r="AG48" s="210" t="s">
        <v>176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outlineLevel="2" x14ac:dyDescent="0.2">
      <c r="A49" s="217"/>
      <c r="B49" s="218"/>
      <c r="C49" s="247" t="s">
        <v>517</v>
      </c>
      <c r="D49" s="236"/>
      <c r="E49" s="236"/>
      <c r="F49" s="236"/>
      <c r="G49" s="236"/>
      <c r="H49" s="220"/>
      <c r="I49" s="220"/>
      <c r="J49" s="220"/>
      <c r="K49" s="220"/>
      <c r="L49" s="220"/>
      <c r="M49" s="220"/>
      <c r="N49" s="219"/>
      <c r="O49" s="219"/>
      <c r="P49" s="219"/>
      <c r="Q49" s="219"/>
      <c r="R49" s="220"/>
      <c r="S49" s="220"/>
      <c r="T49" s="220"/>
      <c r="U49" s="220"/>
      <c r="V49" s="220"/>
      <c r="W49" s="220"/>
      <c r="X49" s="220"/>
      <c r="Y49" s="220"/>
      <c r="Z49" s="210"/>
      <c r="AA49" s="210"/>
      <c r="AB49" s="210"/>
      <c r="AC49" s="210"/>
      <c r="AD49" s="210"/>
      <c r="AE49" s="210"/>
      <c r="AF49" s="210"/>
      <c r="AG49" s="210" t="s">
        <v>178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44" t="str">
        <f>C49</f>
        <v>lomařsky upraveného rigolového, bez vyplnění spár v ploše vodorovné nebo ve sklonu, s provedením lože tl. 50 mm</v>
      </c>
      <c r="BB49" s="210"/>
      <c r="BC49" s="210"/>
      <c r="BD49" s="210"/>
      <c r="BE49" s="210"/>
      <c r="BF49" s="210"/>
      <c r="BG49" s="210"/>
      <c r="BH49" s="210"/>
    </row>
    <row r="50" spans="1:60" x14ac:dyDescent="0.2">
      <c r="A50" s="222" t="s">
        <v>166</v>
      </c>
      <c r="B50" s="223" t="s">
        <v>125</v>
      </c>
      <c r="C50" s="245" t="s">
        <v>126</v>
      </c>
      <c r="D50" s="224"/>
      <c r="E50" s="225"/>
      <c r="F50" s="226"/>
      <c r="G50" s="226">
        <f>SUMIF(AG51:AG52,"&lt;&gt;NOR",G51:G52)</f>
        <v>0</v>
      </c>
      <c r="H50" s="226"/>
      <c r="I50" s="226">
        <f>SUM(I51:I52)</f>
        <v>0</v>
      </c>
      <c r="J50" s="226"/>
      <c r="K50" s="226">
        <f>SUM(K51:K52)</f>
        <v>0</v>
      </c>
      <c r="L50" s="226"/>
      <c r="M50" s="226">
        <f>SUM(M51:M52)</f>
        <v>0</v>
      </c>
      <c r="N50" s="225"/>
      <c r="O50" s="225">
        <f>SUM(O51:O52)</f>
        <v>0</v>
      </c>
      <c r="P50" s="225"/>
      <c r="Q50" s="225">
        <f>SUM(Q51:Q52)</f>
        <v>0</v>
      </c>
      <c r="R50" s="226"/>
      <c r="S50" s="226"/>
      <c r="T50" s="227"/>
      <c r="U50" s="221"/>
      <c r="V50" s="221">
        <f>SUM(V51:V52)</f>
        <v>65.78</v>
      </c>
      <c r="W50" s="221"/>
      <c r="X50" s="221"/>
      <c r="Y50" s="221"/>
      <c r="AG50" t="s">
        <v>167</v>
      </c>
    </row>
    <row r="51" spans="1:60" outlineLevel="1" x14ac:dyDescent="0.2">
      <c r="A51" s="229">
        <v>24</v>
      </c>
      <c r="B51" s="230" t="s">
        <v>520</v>
      </c>
      <c r="C51" s="246" t="s">
        <v>521</v>
      </c>
      <c r="D51" s="231" t="s">
        <v>192</v>
      </c>
      <c r="E51" s="232">
        <v>145.52669</v>
      </c>
      <c r="F51" s="233"/>
      <c r="G51" s="234">
        <f>ROUND(E51*F51,2)</f>
        <v>0</v>
      </c>
      <c r="H51" s="233"/>
      <c r="I51" s="234">
        <f>ROUND(E51*H51,2)</f>
        <v>0</v>
      </c>
      <c r="J51" s="233"/>
      <c r="K51" s="234">
        <f>ROUND(E51*J51,2)</f>
        <v>0</v>
      </c>
      <c r="L51" s="234">
        <v>21</v>
      </c>
      <c r="M51" s="234">
        <f>G51*(1+L51/100)</f>
        <v>0</v>
      </c>
      <c r="N51" s="232">
        <v>0</v>
      </c>
      <c r="O51" s="232">
        <f>ROUND(E51*N51,2)</f>
        <v>0</v>
      </c>
      <c r="P51" s="232">
        <v>0</v>
      </c>
      <c r="Q51" s="232">
        <f>ROUND(E51*P51,2)</f>
        <v>0</v>
      </c>
      <c r="R51" s="234" t="s">
        <v>485</v>
      </c>
      <c r="S51" s="234" t="s">
        <v>172</v>
      </c>
      <c r="T51" s="235" t="s">
        <v>173</v>
      </c>
      <c r="U51" s="220">
        <v>0.45200000000000001</v>
      </c>
      <c r="V51" s="220">
        <f>ROUND(E51*U51,2)</f>
        <v>65.78</v>
      </c>
      <c r="W51" s="220"/>
      <c r="X51" s="220" t="s">
        <v>373</v>
      </c>
      <c r="Y51" s="220" t="s">
        <v>175</v>
      </c>
      <c r="Z51" s="210"/>
      <c r="AA51" s="210"/>
      <c r="AB51" s="210"/>
      <c r="AC51" s="210"/>
      <c r="AD51" s="210"/>
      <c r="AE51" s="210"/>
      <c r="AF51" s="210"/>
      <c r="AG51" s="210" t="s">
        <v>374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ht="22.5" outlineLevel="2" x14ac:dyDescent="0.2">
      <c r="A52" s="217"/>
      <c r="B52" s="218"/>
      <c r="C52" s="247" t="s">
        <v>522</v>
      </c>
      <c r="D52" s="236"/>
      <c r="E52" s="236"/>
      <c r="F52" s="236"/>
      <c r="G52" s="236"/>
      <c r="H52" s="220"/>
      <c r="I52" s="220"/>
      <c r="J52" s="220"/>
      <c r="K52" s="220"/>
      <c r="L52" s="220"/>
      <c r="M52" s="220"/>
      <c r="N52" s="219"/>
      <c r="O52" s="219"/>
      <c r="P52" s="219"/>
      <c r="Q52" s="219"/>
      <c r="R52" s="220"/>
      <c r="S52" s="220"/>
      <c r="T52" s="220"/>
      <c r="U52" s="220"/>
      <c r="V52" s="220"/>
      <c r="W52" s="220"/>
      <c r="X52" s="220"/>
      <c r="Y52" s="220"/>
      <c r="Z52" s="210"/>
      <c r="AA52" s="210"/>
      <c r="AB52" s="210"/>
      <c r="AC52" s="210"/>
      <c r="AD52" s="210"/>
      <c r="AE52" s="210"/>
      <c r="AF52" s="210"/>
      <c r="AG52" s="210" t="s">
        <v>178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44" t="str">
        <f>C52</f>
        <v>betonové nepředpjaté i předpjaté a mosty spřažené ocelobetonové nebo kovové na novostavbách, včetně příplatku za zvětšený přesun přes vymezenou vzdálenost,</v>
      </c>
      <c r="BB52" s="210"/>
      <c r="BC52" s="210"/>
      <c r="BD52" s="210"/>
      <c r="BE52" s="210"/>
      <c r="BF52" s="210"/>
      <c r="BG52" s="210"/>
      <c r="BH52" s="210"/>
    </row>
    <row r="53" spans="1:60" x14ac:dyDescent="0.2">
      <c r="A53" s="222" t="s">
        <v>166</v>
      </c>
      <c r="B53" s="223" t="s">
        <v>127</v>
      </c>
      <c r="C53" s="245" t="s">
        <v>128</v>
      </c>
      <c r="D53" s="224"/>
      <c r="E53" s="225"/>
      <c r="F53" s="226"/>
      <c r="G53" s="226">
        <f>SUMIF(AG54:AG56,"&lt;&gt;NOR",G54:G56)</f>
        <v>0</v>
      </c>
      <c r="H53" s="226"/>
      <c r="I53" s="226">
        <f>SUM(I54:I56)</f>
        <v>0</v>
      </c>
      <c r="J53" s="226"/>
      <c r="K53" s="226">
        <f>SUM(K54:K56)</f>
        <v>0</v>
      </c>
      <c r="L53" s="226"/>
      <c r="M53" s="226">
        <f>SUM(M54:M56)</f>
        <v>0</v>
      </c>
      <c r="N53" s="225"/>
      <c r="O53" s="225">
        <f>SUM(O54:O56)</f>
        <v>0.56999999999999995</v>
      </c>
      <c r="P53" s="225"/>
      <c r="Q53" s="225">
        <f>SUM(Q54:Q56)</f>
        <v>0</v>
      </c>
      <c r="R53" s="226"/>
      <c r="S53" s="226"/>
      <c r="T53" s="227"/>
      <c r="U53" s="221"/>
      <c r="V53" s="221">
        <f>SUM(V54:V56)</f>
        <v>1.9</v>
      </c>
      <c r="W53" s="221"/>
      <c r="X53" s="221"/>
      <c r="Y53" s="221"/>
      <c r="AG53" t="s">
        <v>167</v>
      </c>
    </row>
    <row r="54" spans="1:60" outlineLevel="1" x14ac:dyDescent="0.2">
      <c r="A54" s="237">
        <v>25</v>
      </c>
      <c r="B54" s="238" t="s">
        <v>523</v>
      </c>
      <c r="C54" s="248" t="s">
        <v>524</v>
      </c>
      <c r="D54" s="239" t="s">
        <v>257</v>
      </c>
      <c r="E54" s="240">
        <v>570</v>
      </c>
      <c r="F54" s="241"/>
      <c r="G54" s="242">
        <f>ROUND(E54*F54,2)</f>
        <v>0</v>
      </c>
      <c r="H54" s="241"/>
      <c r="I54" s="242">
        <f>ROUND(E54*H54,2)</f>
        <v>0</v>
      </c>
      <c r="J54" s="241"/>
      <c r="K54" s="242">
        <f>ROUND(E54*J54,2)</f>
        <v>0</v>
      </c>
      <c r="L54" s="242">
        <v>21</v>
      </c>
      <c r="M54" s="242">
        <f>G54*(1+L54/100)</f>
        <v>0</v>
      </c>
      <c r="N54" s="240">
        <v>1E-3</v>
      </c>
      <c r="O54" s="240">
        <f>ROUND(E54*N54,2)</f>
        <v>0.56999999999999995</v>
      </c>
      <c r="P54" s="240">
        <v>0</v>
      </c>
      <c r="Q54" s="240">
        <f>ROUND(E54*P54,2)</f>
        <v>0</v>
      </c>
      <c r="R54" s="242"/>
      <c r="S54" s="242" t="s">
        <v>202</v>
      </c>
      <c r="T54" s="243" t="s">
        <v>266</v>
      </c>
      <c r="U54" s="220">
        <v>0</v>
      </c>
      <c r="V54" s="220">
        <f>ROUND(E54*U54,2)</f>
        <v>0</v>
      </c>
      <c r="W54" s="220"/>
      <c r="X54" s="220" t="s">
        <v>174</v>
      </c>
      <c r="Y54" s="220" t="s">
        <v>175</v>
      </c>
      <c r="Z54" s="210"/>
      <c r="AA54" s="210"/>
      <c r="AB54" s="210"/>
      <c r="AC54" s="210"/>
      <c r="AD54" s="210"/>
      <c r="AE54" s="210"/>
      <c r="AF54" s="210"/>
      <c r="AG54" s="210" t="s">
        <v>176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</row>
    <row r="55" spans="1:60" outlineLevel="1" x14ac:dyDescent="0.2">
      <c r="A55" s="229">
        <v>26</v>
      </c>
      <c r="B55" s="230" t="s">
        <v>385</v>
      </c>
      <c r="C55" s="246" t="s">
        <v>386</v>
      </c>
      <c r="D55" s="231" t="s">
        <v>192</v>
      </c>
      <c r="E55" s="232">
        <v>0.56999999999999995</v>
      </c>
      <c r="F55" s="233"/>
      <c r="G55" s="234">
        <f>ROUND(E55*F55,2)</f>
        <v>0</v>
      </c>
      <c r="H55" s="233"/>
      <c r="I55" s="234">
        <f>ROUND(E55*H55,2)</f>
        <v>0</v>
      </c>
      <c r="J55" s="233"/>
      <c r="K55" s="234">
        <f>ROUND(E55*J55,2)</f>
        <v>0</v>
      </c>
      <c r="L55" s="234">
        <v>21</v>
      </c>
      <c r="M55" s="234">
        <f>G55*(1+L55/100)</f>
        <v>0</v>
      </c>
      <c r="N55" s="232">
        <v>0</v>
      </c>
      <c r="O55" s="232">
        <f>ROUND(E55*N55,2)</f>
        <v>0</v>
      </c>
      <c r="P55" s="232">
        <v>0</v>
      </c>
      <c r="Q55" s="232">
        <f>ROUND(E55*P55,2)</f>
        <v>0</v>
      </c>
      <c r="R55" s="234" t="s">
        <v>378</v>
      </c>
      <c r="S55" s="234" t="s">
        <v>172</v>
      </c>
      <c r="T55" s="235" t="s">
        <v>173</v>
      </c>
      <c r="U55" s="220">
        <v>3.327</v>
      </c>
      <c r="V55" s="220">
        <f>ROUND(E55*U55,2)</f>
        <v>1.9</v>
      </c>
      <c r="W55" s="220"/>
      <c r="X55" s="220" t="s">
        <v>373</v>
      </c>
      <c r="Y55" s="220" t="s">
        <v>175</v>
      </c>
      <c r="Z55" s="210"/>
      <c r="AA55" s="210"/>
      <c r="AB55" s="210"/>
      <c r="AC55" s="210"/>
      <c r="AD55" s="210"/>
      <c r="AE55" s="210"/>
      <c r="AF55" s="210"/>
      <c r="AG55" s="210" t="s">
        <v>374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2" x14ac:dyDescent="0.2">
      <c r="A56" s="217"/>
      <c r="B56" s="218"/>
      <c r="C56" s="247" t="s">
        <v>387</v>
      </c>
      <c r="D56" s="236"/>
      <c r="E56" s="236"/>
      <c r="F56" s="236"/>
      <c r="G56" s="236"/>
      <c r="H56" s="220"/>
      <c r="I56" s="220"/>
      <c r="J56" s="220"/>
      <c r="K56" s="220"/>
      <c r="L56" s="220"/>
      <c r="M56" s="220"/>
      <c r="N56" s="219"/>
      <c r="O56" s="219"/>
      <c r="P56" s="219"/>
      <c r="Q56" s="219"/>
      <c r="R56" s="220"/>
      <c r="S56" s="220"/>
      <c r="T56" s="220"/>
      <c r="U56" s="220"/>
      <c r="V56" s="220"/>
      <c r="W56" s="220"/>
      <c r="X56" s="220"/>
      <c r="Y56" s="220"/>
      <c r="Z56" s="210"/>
      <c r="AA56" s="210"/>
      <c r="AB56" s="210"/>
      <c r="AC56" s="210"/>
      <c r="AD56" s="210"/>
      <c r="AE56" s="210"/>
      <c r="AF56" s="210"/>
      <c r="AG56" s="210" t="s">
        <v>178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x14ac:dyDescent="0.2">
      <c r="A57" s="222" t="s">
        <v>166</v>
      </c>
      <c r="B57" s="223" t="s">
        <v>137</v>
      </c>
      <c r="C57" s="245" t="s">
        <v>27</v>
      </c>
      <c r="D57" s="224"/>
      <c r="E57" s="225"/>
      <c r="F57" s="226"/>
      <c r="G57" s="226">
        <f>SUMIF(AG58:AG59,"&lt;&gt;NOR",G58:G59)</f>
        <v>0</v>
      </c>
      <c r="H57" s="226"/>
      <c r="I57" s="226">
        <f>SUM(I58:I59)</f>
        <v>0</v>
      </c>
      <c r="J57" s="226"/>
      <c r="K57" s="226">
        <f>SUM(K58:K59)</f>
        <v>0</v>
      </c>
      <c r="L57" s="226"/>
      <c r="M57" s="226">
        <f>SUM(M58:M59)</f>
        <v>0</v>
      </c>
      <c r="N57" s="225"/>
      <c r="O57" s="225">
        <f>SUM(O58:O59)</f>
        <v>0</v>
      </c>
      <c r="P57" s="225"/>
      <c r="Q57" s="225">
        <f>SUM(Q58:Q59)</f>
        <v>0</v>
      </c>
      <c r="R57" s="226"/>
      <c r="S57" s="226"/>
      <c r="T57" s="227"/>
      <c r="U57" s="221"/>
      <c r="V57" s="221">
        <f>SUM(V58:V59)</f>
        <v>0</v>
      </c>
      <c r="W57" s="221"/>
      <c r="X57" s="221"/>
      <c r="Y57" s="221"/>
      <c r="AG57" t="s">
        <v>167</v>
      </c>
    </row>
    <row r="58" spans="1:60" outlineLevel="1" x14ac:dyDescent="0.2">
      <c r="A58" s="237">
        <v>27</v>
      </c>
      <c r="B58" s="238" t="s">
        <v>388</v>
      </c>
      <c r="C58" s="248" t="s">
        <v>389</v>
      </c>
      <c r="D58" s="239" t="s">
        <v>208</v>
      </c>
      <c r="E58" s="240">
        <v>1</v>
      </c>
      <c r="F58" s="241"/>
      <c r="G58" s="242">
        <f>ROUND(E58*F58,2)</f>
        <v>0</v>
      </c>
      <c r="H58" s="241"/>
      <c r="I58" s="242">
        <f>ROUND(E58*H58,2)</f>
        <v>0</v>
      </c>
      <c r="J58" s="241"/>
      <c r="K58" s="242">
        <f>ROUND(E58*J58,2)</f>
        <v>0</v>
      </c>
      <c r="L58" s="242">
        <v>21</v>
      </c>
      <c r="M58" s="242">
        <f>G58*(1+L58/100)</f>
        <v>0</v>
      </c>
      <c r="N58" s="240">
        <v>0</v>
      </c>
      <c r="O58" s="240">
        <f>ROUND(E58*N58,2)</f>
        <v>0</v>
      </c>
      <c r="P58" s="240">
        <v>0</v>
      </c>
      <c r="Q58" s="240">
        <f>ROUND(E58*P58,2)</f>
        <v>0</v>
      </c>
      <c r="R58" s="242"/>
      <c r="S58" s="242" t="s">
        <v>172</v>
      </c>
      <c r="T58" s="243" t="s">
        <v>266</v>
      </c>
      <c r="U58" s="220">
        <v>0</v>
      </c>
      <c r="V58" s="220">
        <f>ROUND(E58*U58,2)</f>
        <v>0</v>
      </c>
      <c r="W58" s="220"/>
      <c r="X58" s="220" t="s">
        <v>390</v>
      </c>
      <c r="Y58" s="220" t="s">
        <v>175</v>
      </c>
      <c r="Z58" s="210"/>
      <c r="AA58" s="210"/>
      <c r="AB58" s="210"/>
      <c r="AC58" s="210"/>
      <c r="AD58" s="210"/>
      <c r="AE58" s="210"/>
      <c r="AF58" s="210"/>
      <c r="AG58" s="210" t="s">
        <v>391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outlineLevel="1" x14ac:dyDescent="0.2">
      <c r="A59" s="237">
        <v>28</v>
      </c>
      <c r="B59" s="238" t="s">
        <v>392</v>
      </c>
      <c r="C59" s="248" t="s">
        <v>393</v>
      </c>
      <c r="D59" s="239" t="s">
        <v>208</v>
      </c>
      <c r="E59" s="240">
        <v>1</v>
      </c>
      <c r="F59" s="241"/>
      <c r="G59" s="242">
        <f>ROUND(E59*F59,2)</f>
        <v>0</v>
      </c>
      <c r="H59" s="241"/>
      <c r="I59" s="242">
        <f>ROUND(E59*H59,2)</f>
        <v>0</v>
      </c>
      <c r="J59" s="241"/>
      <c r="K59" s="242">
        <f>ROUND(E59*J59,2)</f>
        <v>0</v>
      </c>
      <c r="L59" s="242">
        <v>21</v>
      </c>
      <c r="M59" s="242">
        <f>G59*(1+L59/100)</f>
        <v>0</v>
      </c>
      <c r="N59" s="240">
        <v>0</v>
      </c>
      <c r="O59" s="240">
        <f>ROUND(E59*N59,2)</f>
        <v>0</v>
      </c>
      <c r="P59" s="240">
        <v>0</v>
      </c>
      <c r="Q59" s="240">
        <f>ROUND(E59*P59,2)</f>
        <v>0</v>
      </c>
      <c r="R59" s="242"/>
      <c r="S59" s="242" t="s">
        <v>202</v>
      </c>
      <c r="T59" s="243" t="s">
        <v>266</v>
      </c>
      <c r="U59" s="220">
        <v>0</v>
      </c>
      <c r="V59" s="220">
        <f>ROUND(E59*U59,2)</f>
        <v>0</v>
      </c>
      <c r="W59" s="220"/>
      <c r="X59" s="220" t="s">
        <v>390</v>
      </c>
      <c r="Y59" s="220" t="s">
        <v>175</v>
      </c>
      <c r="Z59" s="210"/>
      <c r="AA59" s="210"/>
      <c r="AB59" s="210"/>
      <c r="AC59" s="210"/>
      <c r="AD59" s="210"/>
      <c r="AE59" s="210"/>
      <c r="AF59" s="210"/>
      <c r="AG59" s="210" t="s">
        <v>391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x14ac:dyDescent="0.2">
      <c r="A60" s="222" t="s">
        <v>166</v>
      </c>
      <c r="B60" s="223" t="s">
        <v>138</v>
      </c>
      <c r="C60" s="245" t="s">
        <v>28</v>
      </c>
      <c r="D60" s="224"/>
      <c r="E60" s="225"/>
      <c r="F60" s="226"/>
      <c r="G60" s="226">
        <f>SUMIF(AG61:AG64,"&lt;&gt;NOR",G61:G64)</f>
        <v>0</v>
      </c>
      <c r="H60" s="226"/>
      <c r="I60" s="226">
        <f>SUM(I61:I64)</f>
        <v>0</v>
      </c>
      <c r="J60" s="226"/>
      <c r="K60" s="226">
        <f>SUM(K61:K64)</f>
        <v>0</v>
      </c>
      <c r="L60" s="226"/>
      <c r="M60" s="226">
        <f>SUM(M61:M64)</f>
        <v>0</v>
      </c>
      <c r="N60" s="225"/>
      <c r="O60" s="225">
        <f>SUM(O61:O64)</f>
        <v>0</v>
      </c>
      <c r="P60" s="225"/>
      <c r="Q60" s="225">
        <f>SUM(Q61:Q64)</f>
        <v>0</v>
      </c>
      <c r="R60" s="226"/>
      <c r="S60" s="226"/>
      <c r="T60" s="227"/>
      <c r="U60" s="221"/>
      <c r="V60" s="221">
        <f>SUM(V61:V64)</f>
        <v>0</v>
      </c>
      <c r="W60" s="221"/>
      <c r="X60" s="221"/>
      <c r="Y60" s="221"/>
      <c r="AG60" t="s">
        <v>167</v>
      </c>
    </row>
    <row r="61" spans="1:60" outlineLevel="1" x14ac:dyDescent="0.2">
      <c r="A61" s="237">
        <v>29</v>
      </c>
      <c r="B61" s="238" t="s">
        <v>394</v>
      </c>
      <c r="C61" s="248" t="s">
        <v>395</v>
      </c>
      <c r="D61" s="239" t="s">
        <v>208</v>
      </c>
      <c r="E61" s="240">
        <v>1</v>
      </c>
      <c r="F61" s="241"/>
      <c r="G61" s="242">
        <f>ROUND(E61*F61,2)</f>
        <v>0</v>
      </c>
      <c r="H61" s="241"/>
      <c r="I61" s="242">
        <f>ROUND(E61*H61,2)</f>
        <v>0</v>
      </c>
      <c r="J61" s="241"/>
      <c r="K61" s="242">
        <f>ROUND(E61*J61,2)</f>
        <v>0</v>
      </c>
      <c r="L61" s="242">
        <v>21</v>
      </c>
      <c r="M61" s="242">
        <f>G61*(1+L61/100)</f>
        <v>0</v>
      </c>
      <c r="N61" s="240">
        <v>0</v>
      </c>
      <c r="O61" s="240">
        <f>ROUND(E61*N61,2)</f>
        <v>0</v>
      </c>
      <c r="P61" s="240">
        <v>0</v>
      </c>
      <c r="Q61" s="240">
        <f>ROUND(E61*P61,2)</f>
        <v>0</v>
      </c>
      <c r="R61" s="242"/>
      <c r="S61" s="242" t="s">
        <v>202</v>
      </c>
      <c r="T61" s="243" t="s">
        <v>203</v>
      </c>
      <c r="U61" s="220">
        <v>0</v>
      </c>
      <c r="V61" s="220">
        <f>ROUND(E61*U61,2)</f>
        <v>0</v>
      </c>
      <c r="W61" s="220"/>
      <c r="X61" s="220" t="s">
        <v>390</v>
      </c>
      <c r="Y61" s="220" t="s">
        <v>175</v>
      </c>
      <c r="Z61" s="210"/>
      <c r="AA61" s="210"/>
      <c r="AB61" s="210"/>
      <c r="AC61" s="210"/>
      <c r="AD61" s="210"/>
      <c r="AE61" s="210"/>
      <c r="AF61" s="210"/>
      <c r="AG61" s="210" t="s">
        <v>396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</row>
    <row r="62" spans="1:60" outlineLevel="1" x14ac:dyDescent="0.2">
      <c r="A62" s="237">
        <v>30</v>
      </c>
      <c r="B62" s="238" t="s">
        <v>397</v>
      </c>
      <c r="C62" s="248" t="s">
        <v>398</v>
      </c>
      <c r="D62" s="239" t="s">
        <v>208</v>
      </c>
      <c r="E62" s="240">
        <v>1</v>
      </c>
      <c r="F62" s="241"/>
      <c r="G62" s="242">
        <f>ROUND(E62*F62,2)</f>
        <v>0</v>
      </c>
      <c r="H62" s="241"/>
      <c r="I62" s="242">
        <f>ROUND(E62*H62,2)</f>
        <v>0</v>
      </c>
      <c r="J62" s="241"/>
      <c r="K62" s="242">
        <f>ROUND(E62*J62,2)</f>
        <v>0</v>
      </c>
      <c r="L62" s="242">
        <v>21</v>
      </c>
      <c r="M62" s="242">
        <f>G62*(1+L62/100)</f>
        <v>0</v>
      </c>
      <c r="N62" s="240">
        <v>0</v>
      </c>
      <c r="O62" s="240">
        <f>ROUND(E62*N62,2)</f>
        <v>0</v>
      </c>
      <c r="P62" s="240">
        <v>0</v>
      </c>
      <c r="Q62" s="240">
        <f>ROUND(E62*P62,2)</f>
        <v>0</v>
      </c>
      <c r="R62" s="242"/>
      <c r="S62" s="242" t="s">
        <v>202</v>
      </c>
      <c r="T62" s="243" t="s">
        <v>203</v>
      </c>
      <c r="U62" s="220">
        <v>0</v>
      </c>
      <c r="V62" s="220">
        <f>ROUND(E62*U62,2)</f>
        <v>0</v>
      </c>
      <c r="W62" s="220"/>
      <c r="X62" s="220" t="s">
        <v>390</v>
      </c>
      <c r="Y62" s="220" t="s">
        <v>175</v>
      </c>
      <c r="Z62" s="210"/>
      <c r="AA62" s="210"/>
      <c r="AB62" s="210"/>
      <c r="AC62" s="210"/>
      <c r="AD62" s="210"/>
      <c r="AE62" s="210"/>
      <c r="AF62" s="210"/>
      <c r="AG62" s="210" t="s">
        <v>396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outlineLevel="1" x14ac:dyDescent="0.2">
      <c r="A63" s="237">
        <v>31</v>
      </c>
      <c r="B63" s="238" t="s">
        <v>399</v>
      </c>
      <c r="C63" s="248" t="s">
        <v>400</v>
      </c>
      <c r="D63" s="239" t="s">
        <v>208</v>
      </c>
      <c r="E63" s="240">
        <v>1</v>
      </c>
      <c r="F63" s="241"/>
      <c r="G63" s="242">
        <f>ROUND(E63*F63,2)</f>
        <v>0</v>
      </c>
      <c r="H63" s="241"/>
      <c r="I63" s="242">
        <f>ROUND(E63*H63,2)</f>
        <v>0</v>
      </c>
      <c r="J63" s="241"/>
      <c r="K63" s="242">
        <f>ROUND(E63*J63,2)</f>
        <v>0</v>
      </c>
      <c r="L63" s="242">
        <v>21</v>
      </c>
      <c r="M63" s="242">
        <f>G63*(1+L63/100)</f>
        <v>0</v>
      </c>
      <c r="N63" s="240">
        <v>0</v>
      </c>
      <c r="O63" s="240">
        <f>ROUND(E63*N63,2)</f>
        <v>0</v>
      </c>
      <c r="P63" s="240">
        <v>0</v>
      </c>
      <c r="Q63" s="240">
        <f>ROUND(E63*P63,2)</f>
        <v>0</v>
      </c>
      <c r="R63" s="242"/>
      <c r="S63" s="242" t="s">
        <v>202</v>
      </c>
      <c r="T63" s="243" t="s">
        <v>203</v>
      </c>
      <c r="U63" s="220">
        <v>0</v>
      </c>
      <c r="V63" s="220">
        <f>ROUND(E63*U63,2)</f>
        <v>0</v>
      </c>
      <c r="W63" s="220"/>
      <c r="X63" s="220" t="s">
        <v>390</v>
      </c>
      <c r="Y63" s="220" t="s">
        <v>175</v>
      </c>
      <c r="Z63" s="210"/>
      <c r="AA63" s="210"/>
      <c r="AB63" s="210"/>
      <c r="AC63" s="210"/>
      <c r="AD63" s="210"/>
      <c r="AE63" s="210"/>
      <c r="AF63" s="210"/>
      <c r="AG63" s="210" t="s">
        <v>396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outlineLevel="1" x14ac:dyDescent="0.2">
      <c r="A64" s="229">
        <v>32</v>
      </c>
      <c r="B64" s="230" t="s">
        <v>401</v>
      </c>
      <c r="C64" s="246" t="s">
        <v>402</v>
      </c>
      <c r="D64" s="231" t="s">
        <v>208</v>
      </c>
      <c r="E64" s="232">
        <v>1</v>
      </c>
      <c r="F64" s="233"/>
      <c r="G64" s="234">
        <f>ROUND(E64*F64,2)</f>
        <v>0</v>
      </c>
      <c r="H64" s="233"/>
      <c r="I64" s="234">
        <f>ROUND(E64*H64,2)</f>
        <v>0</v>
      </c>
      <c r="J64" s="233"/>
      <c r="K64" s="234">
        <f>ROUND(E64*J64,2)</f>
        <v>0</v>
      </c>
      <c r="L64" s="234">
        <v>21</v>
      </c>
      <c r="M64" s="234">
        <f>G64*(1+L64/100)</f>
        <v>0</v>
      </c>
      <c r="N64" s="232">
        <v>0</v>
      </c>
      <c r="O64" s="232">
        <f>ROUND(E64*N64,2)</f>
        <v>0</v>
      </c>
      <c r="P64" s="232">
        <v>0</v>
      </c>
      <c r="Q64" s="232">
        <f>ROUND(E64*P64,2)</f>
        <v>0</v>
      </c>
      <c r="R64" s="234"/>
      <c r="S64" s="234" t="s">
        <v>202</v>
      </c>
      <c r="T64" s="235" t="s">
        <v>203</v>
      </c>
      <c r="U64" s="220">
        <v>0</v>
      </c>
      <c r="V64" s="220">
        <f>ROUND(E64*U64,2)</f>
        <v>0</v>
      </c>
      <c r="W64" s="220"/>
      <c r="X64" s="220" t="s">
        <v>390</v>
      </c>
      <c r="Y64" s="220" t="s">
        <v>175</v>
      </c>
      <c r="Z64" s="210"/>
      <c r="AA64" s="210"/>
      <c r="AB64" s="210"/>
      <c r="AC64" s="210"/>
      <c r="AD64" s="210"/>
      <c r="AE64" s="210"/>
      <c r="AF64" s="210"/>
      <c r="AG64" s="210" t="s">
        <v>396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33" x14ac:dyDescent="0.2">
      <c r="A65" s="3"/>
      <c r="B65" s="4"/>
      <c r="C65" s="249"/>
      <c r="D65" s="6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AE65">
        <v>15</v>
      </c>
      <c r="AF65">
        <v>21</v>
      </c>
      <c r="AG65" t="s">
        <v>152</v>
      </c>
    </row>
    <row r="66" spans="1:33" x14ac:dyDescent="0.2">
      <c r="A66" s="213"/>
      <c r="B66" s="214" t="s">
        <v>29</v>
      </c>
      <c r="C66" s="250"/>
      <c r="D66" s="215"/>
      <c r="E66" s="216"/>
      <c r="F66" s="216"/>
      <c r="G66" s="228">
        <f>G8+G33+G42+G44+G50+G53+G57+G60</f>
        <v>0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AE66">
        <f>SUMIF(L7:L64,AE65,G7:G64)</f>
        <v>0</v>
      </c>
      <c r="AF66">
        <f>SUMIF(L7:L64,AF65,G7:G64)</f>
        <v>0</v>
      </c>
      <c r="AG66" t="s">
        <v>405</v>
      </c>
    </row>
    <row r="67" spans="1:33" x14ac:dyDescent="0.2">
      <c r="C67" s="251"/>
      <c r="D67" s="10"/>
      <c r="AG67" t="s">
        <v>406</v>
      </c>
    </row>
    <row r="68" spans="1:33" x14ac:dyDescent="0.2">
      <c r="D68" s="10"/>
    </row>
    <row r="69" spans="1:33" x14ac:dyDescent="0.2">
      <c r="D69" s="10"/>
    </row>
    <row r="70" spans="1:33" x14ac:dyDescent="0.2">
      <c r="D70" s="10"/>
    </row>
    <row r="71" spans="1:33" x14ac:dyDescent="0.2">
      <c r="D71" s="10"/>
    </row>
    <row r="72" spans="1:33" x14ac:dyDescent="0.2">
      <c r="D72" s="10"/>
    </row>
    <row r="73" spans="1:33" x14ac:dyDescent="0.2">
      <c r="D73" s="10"/>
    </row>
    <row r="74" spans="1:33" x14ac:dyDescent="0.2">
      <c r="D74" s="10"/>
    </row>
    <row r="75" spans="1:33" x14ac:dyDescent="0.2">
      <c r="D75" s="10"/>
    </row>
    <row r="76" spans="1:33" x14ac:dyDescent="0.2">
      <c r="D76" s="10"/>
    </row>
    <row r="77" spans="1:33" x14ac:dyDescent="0.2">
      <c r="D77" s="10"/>
    </row>
    <row r="78" spans="1:33" x14ac:dyDescent="0.2">
      <c r="D78" s="10"/>
    </row>
    <row r="79" spans="1:33" x14ac:dyDescent="0.2">
      <c r="D79" s="10"/>
    </row>
    <row r="80" spans="1:33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bPJp1DqCiqi2XoDaaiMppKJani2IS9IDDKpzrCyt2+ZkmWUTlhdaUc1guCLnuUCjuZY/YaZBXJpt01Ie9P2ddA==" saltValue="AVmzvhCgvwlcIUUFN+t17Q==" spinCount="100000" sheet="1" formatRows="0"/>
  <mergeCells count="21">
    <mergeCell ref="C49:G49"/>
    <mergeCell ref="C52:G52"/>
    <mergeCell ref="C56:G56"/>
    <mergeCell ref="C28:G28"/>
    <mergeCell ref="C30:G30"/>
    <mergeCell ref="C32:G32"/>
    <mergeCell ref="C36:G36"/>
    <mergeCell ref="C38:G38"/>
    <mergeCell ref="C47:G47"/>
    <mergeCell ref="C14:G14"/>
    <mergeCell ref="C16:G16"/>
    <mergeCell ref="C18:G18"/>
    <mergeCell ref="C20:G20"/>
    <mergeCell ref="C22:G22"/>
    <mergeCell ref="C24:G24"/>
    <mergeCell ref="A1:G1"/>
    <mergeCell ref="C2:G2"/>
    <mergeCell ref="C3:G3"/>
    <mergeCell ref="C4:G4"/>
    <mergeCell ref="C10:G10"/>
    <mergeCell ref="C12:G12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EEE01-FF1D-4D5F-8E7A-E8D796977C09}">
  <sheetPr>
    <tabColor theme="8" tint="0.59999389629810485"/>
    <outlinePr summaryBelow="0"/>
  </sheetPr>
  <dimension ref="A1:BH5000"/>
  <sheetViews>
    <sheetView workbookViewId="0">
      <pane ySplit="7" topLeftCell="A35" activePane="bottomLeft" state="frozen"/>
      <selection pane="bottomLeft" sqref="A1:G1"/>
    </sheetView>
  </sheetViews>
  <sheetFormatPr defaultRowHeight="12.75" outlineLevelRow="2" x14ac:dyDescent="0.2"/>
  <cols>
    <col min="1" max="1" width="3.42578125" customWidth="1"/>
    <col min="2" max="2" width="12.5703125" style="174" customWidth="1"/>
    <col min="3" max="3" width="63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 x14ac:dyDescent="0.25">
      <c r="A1" s="195" t="s">
        <v>139</v>
      </c>
      <c r="B1" s="195"/>
      <c r="C1" s="195"/>
      <c r="D1" s="195"/>
      <c r="E1" s="195"/>
      <c r="F1" s="195"/>
      <c r="G1" s="195"/>
      <c r="AG1" t="s">
        <v>140</v>
      </c>
    </row>
    <row r="2" spans="1:60" ht="24.95" customHeight="1" x14ac:dyDescent="0.2">
      <c r="A2" s="196" t="s">
        <v>7</v>
      </c>
      <c r="B2" s="49" t="s">
        <v>41</v>
      </c>
      <c r="C2" s="199" t="s">
        <v>42</v>
      </c>
      <c r="D2" s="197"/>
      <c r="E2" s="197"/>
      <c r="F2" s="197"/>
      <c r="G2" s="198"/>
      <c r="AG2" t="s">
        <v>141</v>
      </c>
    </row>
    <row r="3" spans="1:60" ht="24.95" customHeight="1" x14ac:dyDescent="0.2">
      <c r="A3" s="196" t="s">
        <v>8</v>
      </c>
      <c r="B3" s="49" t="s">
        <v>68</v>
      </c>
      <c r="C3" s="199" t="s">
        <v>69</v>
      </c>
      <c r="D3" s="197"/>
      <c r="E3" s="197"/>
      <c r="F3" s="197"/>
      <c r="G3" s="198"/>
      <c r="AC3" s="174" t="s">
        <v>141</v>
      </c>
      <c r="AG3" t="s">
        <v>142</v>
      </c>
    </row>
    <row r="4" spans="1:60" ht="24.95" customHeight="1" x14ac:dyDescent="0.2">
      <c r="A4" s="200" t="s">
        <v>9</v>
      </c>
      <c r="B4" s="201" t="s">
        <v>56</v>
      </c>
      <c r="C4" s="202" t="s">
        <v>69</v>
      </c>
      <c r="D4" s="203"/>
      <c r="E4" s="203"/>
      <c r="F4" s="203"/>
      <c r="G4" s="204"/>
      <c r="AG4" t="s">
        <v>143</v>
      </c>
    </row>
    <row r="5" spans="1:60" x14ac:dyDescent="0.2">
      <c r="D5" s="10"/>
    </row>
    <row r="6" spans="1:60" ht="38.25" x14ac:dyDescent="0.2">
      <c r="A6" s="206" t="s">
        <v>144</v>
      </c>
      <c r="B6" s="208" t="s">
        <v>145</v>
      </c>
      <c r="C6" s="208" t="s">
        <v>146</v>
      </c>
      <c r="D6" s="207" t="s">
        <v>147</v>
      </c>
      <c r="E6" s="206" t="s">
        <v>148</v>
      </c>
      <c r="F6" s="205" t="s">
        <v>149</v>
      </c>
      <c r="G6" s="206" t="s">
        <v>29</v>
      </c>
      <c r="H6" s="209" t="s">
        <v>30</v>
      </c>
      <c r="I6" s="209" t="s">
        <v>150</v>
      </c>
      <c r="J6" s="209" t="s">
        <v>31</v>
      </c>
      <c r="K6" s="209" t="s">
        <v>151</v>
      </c>
      <c r="L6" s="209" t="s">
        <v>152</v>
      </c>
      <c r="M6" s="209" t="s">
        <v>153</v>
      </c>
      <c r="N6" s="209" t="s">
        <v>154</v>
      </c>
      <c r="O6" s="209" t="s">
        <v>155</v>
      </c>
      <c r="P6" s="209" t="s">
        <v>156</v>
      </c>
      <c r="Q6" s="209" t="s">
        <v>157</v>
      </c>
      <c r="R6" s="209" t="s">
        <v>158</v>
      </c>
      <c r="S6" s="209" t="s">
        <v>159</v>
      </c>
      <c r="T6" s="209" t="s">
        <v>160</v>
      </c>
      <c r="U6" s="209" t="s">
        <v>161</v>
      </c>
      <c r="V6" s="209" t="s">
        <v>162</v>
      </c>
      <c r="W6" s="209" t="s">
        <v>163</v>
      </c>
      <c r="X6" s="209" t="s">
        <v>164</v>
      </c>
      <c r="Y6" s="209" t="s">
        <v>165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">
      <c r="A8" s="222" t="s">
        <v>166</v>
      </c>
      <c r="B8" s="223" t="s">
        <v>97</v>
      </c>
      <c r="C8" s="245" t="s">
        <v>98</v>
      </c>
      <c r="D8" s="224"/>
      <c r="E8" s="225"/>
      <c r="F8" s="226"/>
      <c r="G8" s="226">
        <f>SUMIF(AG9:AG24,"&lt;&gt;NOR",G9:G24)</f>
        <v>0</v>
      </c>
      <c r="H8" s="226"/>
      <c r="I8" s="226">
        <f>SUM(I9:I24)</f>
        <v>0</v>
      </c>
      <c r="J8" s="226"/>
      <c r="K8" s="226">
        <f>SUM(K9:K24)</f>
        <v>0</v>
      </c>
      <c r="L8" s="226"/>
      <c r="M8" s="226">
        <f>SUM(M9:M24)</f>
        <v>0</v>
      </c>
      <c r="N8" s="225"/>
      <c r="O8" s="225">
        <f>SUM(O9:O24)</f>
        <v>0</v>
      </c>
      <c r="P8" s="225"/>
      <c r="Q8" s="225">
        <f>SUM(Q9:Q24)</f>
        <v>0</v>
      </c>
      <c r="R8" s="226"/>
      <c r="S8" s="226"/>
      <c r="T8" s="227"/>
      <c r="U8" s="221"/>
      <c r="V8" s="221">
        <f>SUM(V9:V24)</f>
        <v>41.75</v>
      </c>
      <c r="W8" s="221"/>
      <c r="X8" s="221"/>
      <c r="Y8" s="221"/>
      <c r="AG8" t="s">
        <v>167</v>
      </c>
    </row>
    <row r="9" spans="1:60" outlineLevel="1" x14ac:dyDescent="0.2">
      <c r="A9" s="229">
        <v>1</v>
      </c>
      <c r="B9" s="230" t="s">
        <v>209</v>
      </c>
      <c r="C9" s="246" t="s">
        <v>210</v>
      </c>
      <c r="D9" s="231" t="s">
        <v>211</v>
      </c>
      <c r="E9" s="232">
        <v>12.845000000000001</v>
      </c>
      <c r="F9" s="233"/>
      <c r="G9" s="234">
        <f>ROUND(E9*F9,2)</f>
        <v>0</v>
      </c>
      <c r="H9" s="233"/>
      <c r="I9" s="234">
        <f>ROUND(E9*H9,2)</f>
        <v>0</v>
      </c>
      <c r="J9" s="233"/>
      <c r="K9" s="234">
        <f>ROUND(E9*J9,2)</f>
        <v>0</v>
      </c>
      <c r="L9" s="234">
        <v>21</v>
      </c>
      <c r="M9" s="234">
        <f>G9*(1+L9/100)</f>
        <v>0</v>
      </c>
      <c r="N9" s="232">
        <v>0</v>
      </c>
      <c r="O9" s="232">
        <f>ROUND(E9*N9,2)</f>
        <v>0</v>
      </c>
      <c r="P9" s="232">
        <v>0</v>
      </c>
      <c r="Q9" s="232">
        <f>ROUND(E9*P9,2)</f>
        <v>0</v>
      </c>
      <c r="R9" s="234" t="s">
        <v>212</v>
      </c>
      <c r="S9" s="234" t="s">
        <v>172</v>
      </c>
      <c r="T9" s="235" t="s">
        <v>173</v>
      </c>
      <c r="U9" s="220">
        <v>9.5200000000000007E-2</v>
      </c>
      <c r="V9" s="220">
        <f>ROUND(E9*U9,2)</f>
        <v>1.22</v>
      </c>
      <c r="W9" s="220"/>
      <c r="X9" s="220" t="s">
        <v>174</v>
      </c>
      <c r="Y9" s="220" t="s">
        <v>175</v>
      </c>
      <c r="Z9" s="210"/>
      <c r="AA9" s="210"/>
      <c r="AB9" s="210"/>
      <c r="AC9" s="210"/>
      <c r="AD9" s="210"/>
      <c r="AE9" s="210"/>
      <c r="AF9" s="210"/>
      <c r="AG9" s="210" t="s">
        <v>176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2" x14ac:dyDescent="0.2">
      <c r="A10" s="217"/>
      <c r="B10" s="218"/>
      <c r="C10" s="247" t="s">
        <v>213</v>
      </c>
      <c r="D10" s="236"/>
      <c r="E10" s="236"/>
      <c r="F10" s="236"/>
      <c r="G10" s="236"/>
      <c r="H10" s="220"/>
      <c r="I10" s="220"/>
      <c r="J10" s="220"/>
      <c r="K10" s="220"/>
      <c r="L10" s="220"/>
      <c r="M10" s="220"/>
      <c r="N10" s="219"/>
      <c r="O10" s="219"/>
      <c r="P10" s="219"/>
      <c r="Q10" s="219"/>
      <c r="R10" s="220"/>
      <c r="S10" s="220"/>
      <c r="T10" s="220"/>
      <c r="U10" s="220"/>
      <c r="V10" s="220"/>
      <c r="W10" s="220"/>
      <c r="X10" s="220"/>
      <c r="Y10" s="220"/>
      <c r="Z10" s="210"/>
      <c r="AA10" s="210"/>
      <c r="AB10" s="210"/>
      <c r="AC10" s="210"/>
      <c r="AD10" s="210"/>
      <c r="AE10" s="210"/>
      <c r="AF10" s="210"/>
      <c r="AG10" s="210" t="s">
        <v>178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44" t="str">
        <f>C10</f>
        <v>nebo lesní půdy, s vodorovným přemístěním na hromady v místě upotřebení nebo na dočasné či trvalé skládky se složením</v>
      </c>
      <c r="BB10" s="210"/>
      <c r="BC10" s="210"/>
      <c r="BD10" s="210"/>
      <c r="BE10" s="210"/>
      <c r="BF10" s="210"/>
      <c r="BG10" s="210"/>
      <c r="BH10" s="210"/>
    </row>
    <row r="11" spans="1:60" outlineLevel="1" x14ac:dyDescent="0.2">
      <c r="A11" s="229">
        <v>2</v>
      </c>
      <c r="B11" s="230" t="s">
        <v>474</v>
      </c>
      <c r="C11" s="246" t="s">
        <v>475</v>
      </c>
      <c r="D11" s="231" t="s">
        <v>211</v>
      </c>
      <c r="E11" s="232">
        <v>18.881879999999999</v>
      </c>
      <c r="F11" s="233"/>
      <c r="G11" s="234">
        <f>ROUND(E11*F11,2)</f>
        <v>0</v>
      </c>
      <c r="H11" s="233"/>
      <c r="I11" s="234">
        <f>ROUND(E11*H11,2)</f>
        <v>0</v>
      </c>
      <c r="J11" s="233"/>
      <c r="K11" s="234">
        <f>ROUND(E11*J11,2)</f>
        <v>0</v>
      </c>
      <c r="L11" s="234">
        <v>21</v>
      </c>
      <c r="M11" s="234">
        <f>G11*(1+L11/100)</f>
        <v>0</v>
      </c>
      <c r="N11" s="232">
        <v>0</v>
      </c>
      <c r="O11" s="232">
        <f>ROUND(E11*N11,2)</f>
        <v>0</v>
      </c>
      <c r="P11" s="232">
        <v>0</v>
      </c>
      <c r="Q11" s="232">
        <f>ROUND(E11*P11,2)</f>
        <v>0</v>
      </c>
      <c r="R11" s="234" t="s">
        <v>212</v>
      </c>
      <c r="S11" s="234" t="s">
        <v>172</v>
      </c>
      <c r="T11" s="235" t="s">
        <v>173</v>
      </c>
      <c r="U11" s="220">
        <v>0.52900000000000003</v>
      </c>
      <c r="V11" s="220">
        <f>ROUND(E11*U11,2)</f>
        <v>9.99</v>
      </c>
      <c r="W11" s="220"/>
      <c r="X11" s="220" t="s">
        <v>174</v>
      </c>
      <c r="Y11" s="220" t="s">
        <v>175</v>
      </c>
      <c r="Z11" s="210"/>
      <c r="AA11" s="210"/>
      <c r="AB11" s="210"/>
      <c r="AC11" s="210"/>
      <c r="AD11" s="210"/>
      <c r="AE11" s="210"/>
      <c r="AF11" s="210"/>
      <c r="AG11" s="210" t="s">
        <v>176</v>
      </c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2" x14ac:dyDescent="0.2">
      <c r="A12" s="217"/>
      <c r="B12" s="218"/>
      <c r="C12" s="247" t="s">
        <v>476</v>
      </c>
      <c r="D12" s="236"/>
      <c r="E12" s="236"/>
      <c r="F12" s="236"/>
      <c r="G12" s="236"/>
      <c r="H12" s="220"/>
      <c r="I12" s="220"/>
      <c r="J12" s="220"/>
      <c r="K12" s="220"/>
      <c r="L12" s="220"/>
      <c r="M12" s="220"/>
      <c r="N12" s="219"/>
      <c r="O12" s="219"/>
      <c r="P12" s="219"/>
      <c r="Q12" s="219"/>
      <c r="R12" s="220"/>
      <c r="S12" s="220"/>
      <c r="T12" s="220"/>
      <c r="U12" s="220"/>
      <c r="V12" s="220"/>
      <c r="W12" s="220"/>
      <c r="X12" s="220"/>
      <c r="Y12" s="220"/>
      <c r="Z12" s="210"/>
      <c r="AA12" s="210"/>
      <c r="AB12" s="210"/>
      <c r="AC12" s="210"/>
      <c r="AD12" s="210"/>
      <c r="AE12" s="210"/>
      <c r="AF12" s="210"/>
      <c r="AG12" s="210" t="s">
        <v>178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44" t="str">
        <f>C12</f>
        <v>se svislým přemístění výkopku do 4 m a s přehozením výkopku na vzdálenost do 3 m nebo s naložením na dopravní prostředek,</v>
      </c>
      <c r="BB12" s="210"/>
      <c r="BC12" s="210"/>
      <c r="BD12" s="210"/>
      <c r="BE12" s="210"/>
      <c r="BF12" s="210"/>
      <c r="BG12" s="210"/>
      <c r="BH12" s="210"/>
    </row>
    <row r="13" spans="1:60" outlineLevel="1" x14ac:dyDescent="0.2">
      <c r="A13" s="229">
        <v>3</v>
      </c>
      <c r="B13" s="230" t="s">
        <v>477</v>
      </c>
      <c r="C13" s="246" t="s">
        <v>478</v>
      </c>
      <c r="D13" s="231" t="s">
        <v>211</v>
      </c>
      <c r="E13" s="232">
        <v>18.881879999999999</v>
      </c>
      <c r="F13" s="233"/>
      <c r="G13" s="234">
        <f>ROUND(E13*F13,2)</f>
        <v>0</v>
      </c>
      <c r="H13" s="233"/>
      <c r="I13" s="234">
        <f>ROUND(E13*H13,2)</f>
        <v>0</v>
      </c>
      <c r="J13" s="233"/>
      <c r="K13" s="234">
        <f>ROUND(E13*J13,2)</f>
        <v>0</v>
      </c>
      <c r="L13" s="234">
        <v>21</v>
      </c>
      <c r="M13" s="234">
        <f>G13*(1+L13/100)</f>
        <v>0</v>
      </c>
      <c r="N13" s="232">
        <v>0</v>
      </c>
      <c r="O13" s="232">
        <f>ROUND(E13*N13,2)</f>
        <v>0</v>
      </c>
      <c r="P13" s="232">
        <v>0</v>
      </c>
      <c r="Q13" s="232">
        <f>ROUND(E13*P13,2)</f>
        <v>0</v>
      </c>
      <c r="R13" s="234" t="s">
        <v>212</v>
      </c>
      <c r="S13" s="234" t="s">
        <v>172</v>
      </c>
      <c r="T13" s="235" t="s">
        <v>173</v>
      </c>
      <c r="U13" s="220">
        <v>3.4000000000000002E-2</v>
      </c>
      <c r="V13" s="220">
        <f>ROUND(E13*U13,2)</f>
        <v>0.64</v>
      </c>
      <c r="W13" s="220"/>
      <c r="X13" s="220" t="s">
        <v>174</v>
      </c>
      <c r="Y13" s="220" t="s">
        <v>175</v>
      </c>
      <c r="Z13" s="210"/>
      <c r="AA13" s="210"/>
      <c r="AB13" s="210"/>
      <c r="AC13" s="210"/>
      <c r="AD13" s="210"/>
      <c r="AE13" s="210"/>
      <c r="AF13" s="210"/>
      <c r="AG13" s="210" t="s">
        <v>176</v>
      </c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outlineLevel="2" x14ac:dyDescent="0.2">
      <c r="A14" s="217"/>
      <c r="B14" s="218"/>
      <c r="C14" s="247" t="s">
        <v>476</v>
      </c>
      <c r="D14" s="236"/>
      <c r="E14" s="236"/>
      <c r="F14" s="236"/>
      <c r="G14" s="236"/>
      <c r="H14" s="220"/>
      <c r="I14" s="220"/>
      <c r="J14" s="220"/>
      <c r="K14" s="220"/>
      <c r="L14" s="220"/>
      <c r="M14" s="220"/>
      <c r="N14" s="219"/>
      <c r="O14" s="219"/>
      <c r="P14" s="219"/>
      <c r="Q14" s="219"/>
      <c r="R14" s="220"/>
      <c r="S14" s="220"/>
      <c r="T14" s="220"/>
      <c r="U14" s="220"/>
      <c r="V14" s="220"/>
      <c r="W14" s="220"/>
      <c r="X14" s="220"/>
      <c r="Y14" s="220"/>
      <c r="Z14" s="210"/>
      <c r="AA14" s="210"/>
      <c r="AB14" s="210"/>
      <c r="AC14" s="210"/>
      <c r="AD14" s="210"/>
      <c r="AE14" s="210"/>
      <c r="AF14" s="210"/>
      <c r="AG14" s="210" t="s">
        <v>178</v>
      </c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44" t="str">
        <f>C14</f>
        <v>se svislým přemístění výkopku do 4 m a s přehozením výkopku na vzdálenost do 3 m nebo s naložením na dopravní prostředek,</v>
      </c>
      <c r="BB14" s="210"/>
      <c r="BC14" s="210"/>
      <c r="BD14" s="210"/>
      <c r="BE14" s="210"/>
      <c r="BF14" s="210"/>
      <c r="BG14" s="210"/>
      <c r="BH14" s="210"/>
    </row>
    <row r="15" spans="1:60" outlineLevel="1" x14ac:dyDescent="0.2">
      <c r="A15" s="229">
        <v>4</v>
      </c>
      <c r="B15" s="230" t="s">
        <v>231</v>
      </c>
      <c r="C15" s="246" t="s">
        <v>232</v>
      </c>
      <c r="D15" s="231" t="s">
        <v>211</v>
      </c>
      <c r="E15" s="232">
        <v>18.881879999999999</v>
      </c>
      <c r="F15" s="233"/>
      <c r="G15" s="234">
        <f>ROUND(E15*F15,2)</f>
        <v>0</v>
      </c>
      <c r="H15" s="233"/>
      <c r="I15" s="234">
        <f>ROUND(E15*H15,2)</f>
        <v>0</v>
      </c>
      <c r="J15" s="233"/>
      <c r="K15" s="234">
        <f>ROUND(E15*J15,2)</f>
        <v>0</v>
      </c>
      <c r="L15" s="234">
        <v>21</v>
      </c>
      <c r="M15" s="234">
        <f>G15*(1+L15/100)</f>
        <v>0</v>
      </c>
      <c r="N15" s="232">
        <v>0</v>
      </c>
      <c r="O15" s="232">
        <f>ROUND(E15*N15,2)</f>
        <v>0</v>
      </c>
      <c r="P15" s="232">
        <v>0</v>
      </c>
      <c r="Q15" s="232">
        <f>ROUND(E15*P15,2)</f>
        <v>0</v>
      </c>
      <c r="R15" s="234" t="s">
        <v>212</v>
      </c>
      <c r="S15" s="234" t="s">
        <v>172</v>
      </c>
      <c r="T15" s="235" t="s">
        <v>173</v>
      </c>
      <c r="U15" s="220">
        <v>1.0999999999999999E-2</v>
      </c>
      <c r="V15" s="220">
        <f>ROUND(E15*U15,2)</f>
        <v>0.21</v>
      </c>
      <c r="W15" s="220"/>
      <c r="X15" s="220" t="s">
        <v>174</v>
      </c>
      <c r="Y15" s="220" t="s">
        <v>175</v>
      </c>
      <c r="Z15" s="210"/>
      <c r="AA15" s="210"/>
      <c r="AB15" s="210"/>
      <c r="AC15" s="210"/>
      <c r="AD15" s="210"/>
      <c r="AE15" s="210"/>
      <c r="AF15" s="210"/>
      <c r="AG15" s="210" t="s">
        <v>176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outlineLevel="2" x14ac:dyDescent="0.2">
      <c r="A16" s="217"/>
      <c r="B16" s="218"/>
      <c r="C16" s="247" t="s">
        <v>233</v>
      </c>
      <c r="D16" s="236"/>
      <c r="E16" s="236"/>
      <c r="F16" s="236"/>
      <c r="G16" s="236"/>
      <c r="H16" s="220"/>
      <c r="I16" s="220"/>
      <c r="J16" s="220"/>
      <c r="K16" s="220"/>
      <c r="L16" s="220"/>
      <c r="M16" s="220"/>
      <c r="N16" s="219"/>
      <c r="O16" s="219"/>
      <c r="P16" s="219"/>
      <c r="Q16" s="219"/>
      <c r="R16" s="220"/>
      <c r="S16" s="220"/>
      <c r="T16" s="220"/>
      <c r="U16" s="220"/>
      <c r="V16" s="220"/>
      <c r="W16" s="220"/>
      <c r="X16" s="220"/>
      <c r="Y16" s="220"/>
      <c r="Z16" s="210"/>
      <c r="AA16" s="210"/>
      <c r="AB16" s="210"/>
      <c r="AC16" s="210"/>
      <c r="AD16" s="210"/>
      <c r="AE16" s="210"/>
      <c r="AF16" s="210"/>
      <c r="AG16" s="210" t="s">
        <v>178</v>
      </c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ht="22.5" outlineLevel="1" x14ac:dyDescent="0.2">
      <c r="A17" s="237">
        <v>5</v>
      </c>
      <c r="B17" s="238" t="s">
        <v>234</v>
      </c>
      <c r="C17" s="248" t="s">
        <v>235</v>
      </c>
      <c r="D17" s="239" t="s">
        <v>211</v>
      </c>
      <c r="E17" s="240">
        <v>18.881879999999999</v>
      </c>
      <c r="F17" s="241"/>
      <c r="G17" s="242">
        <f>ROUND(E17*F17,2)</f>
        <v>0</v>
      </c>
      <c r="H17" s="241"/>
      <c r="I17" s="242">
        <f>ROUND(E17*H17,2)</f>
        <v>0</v>
      </c>
      <c r="J17" s="241"/>
      <c r="K17" s="242">
        <f>ROUND(E17*J17,2)</f>
        <v>0</v>
      </c>
      <c r="L17" s="242">
        <v>21</v>
      </c>
      <c r="M17" s="242">
        <f>G17*(1+L17/100)</f>
        <v>0</v>
      </c>
      <c r="N17" s="240">
        <v>0</v>
      </c>
      <c r="O17" s="240">
        <f>ROUND(E17*N17,2)</f>
        <v>0</v>
      </c>
      <c r="P17" s="240">
        <v>0</v>
      </c>
      <c r="Q17" s="240">
        <f>ROUND(E17*P17,2)</f>
        <v>0</v>
      </c>
      <c r="R17" s="242" t="s">
        <v>212</v>
      </c>
      <c r="S17" s="242" t="s">
        <v>172</v>
      </c>
      <c r="T17" s="243" t="s">
        <v>173</v>
      </c>
      <c r="U17" s="220">
        <v>8.9999999999999993E-3</v>
      </c>
      <c r="V17" s="220">
        <f>ROUND(E17*U17,2)</f>
        <v>0.17</v>
      </c>
      <c r="W17" s="220"/>
      <c r="X17" s="220" t="s">
        <v>174</v>
      </c>
      <c r="Y17" s="220" t="s">
        <v>175</v>
      </c>
      <c r="Z17" s="210"/>
      <c r="AA17" s="210"/>
      <c r="AB17" s="210"/>
      <c r="AC17" s="210"/>
      <c r="AD17" s="210"/>
      <c r="AE17" s="210"/>
      <c r="AF17" s="210"/>
      <c r="AG17" s="210" t="s">
        <v>176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ht="22.5" outlineLevel="1" x14ac:dyDescent="0.2">
      <c r="A18" s="237">
        <v>6</v>
      </c>
      <c r="B18" s="238" t="s">
        <v>239</v>
      </c>
      <c r="C18" s="248" t="s">
        <v>240</v>
      </c>
      <c r="D18" s="239" t="s">
        <v>211</v>
      </c>
      <c r="E18" s="240">
        <v>39.232500000000002</v>
      </c>
      <c r="F18" s="241"/>
      <c r="G18" s="242">
        <f>ROUND(E18*F18,2)</f>
        <v>0</v>
      </c>
      <c r="H18" s="241"/>
      <c r="I18" s="242">
        <f>ROUND(E18*H18,2)</f>
        <v>0</v>
      </c>
      <c r="J18" s="241"/>
      <c r="K18" s="242">
        <f>ROUND(E18*J18,2)</f>
        <v>0</v>
      </c>
      <c r="L18" s="242">
        <v>21</v>
      </c>
      <c r="M18" s="242">
        <f>G18*(1+L18/100)</f>
        <v>0</v>
      </c>
      <c r="N18" s="240">
        <v>0</v>
      </c>
      <c r="O18" s="240">
        <f>ROUND(E18*N18,2)</f>
        <v>0</v>
      </c>
      <c r="P18" s="240">
        <v>0</v>
      </c>
      <c r="Q18" s="240">
        <f>ROUND(E18*P18,2)</f>
        <v>0</v>
      </c>
      <c r="R18" s="242" t="s">
        <v>212</v>
      </c>
      <c r="S18" s="242" t="s">
        <v>172</v>
      </c>
      <c r="T18" s="243" t="s">
        <v>173</v>
      </c>
      <c r="U18" s="220">
        <v>5.2999999999999999E-2</v>
      </c>
      <c r="V18" s="220">
        <f>ROUND(E18*U18,2)</f>
        <v>2.08</v>
      </c>
      <c r="W18" s="220"/>
      <c r="X18" s="220" t="s">
        <v>174</v>
      </c>
      <c r="Y18" s="220" t="s">
        <v>175</v>
      </c>
      <c r="Z18" s="210"/>
      <c r="AA18" s="210"/>
      <c r="AB18" s="210"/>
      <c r="AC18" s="210"/>
      <c r="AD18" s="210"/>
      <c r="AE18" s="210"/>
      <c r="AF18" s="210"/>
      <c r="AG18" s="210" t="s">
        <v>176</v>
      </c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1" x14ac:dyDescent="0.2">
      <c r="A19" s="229">
        <v>7</v>
      </c>
      <c r="B19" s="230" t="s">
        <v>231</v>
      </c>
      <c r="C19" s="246" t="s">
        <v>232</v>
      </c>
      <c r="D19" s="231" t="s">
        <v>211</v>
      </c>
      <c r="E19" s="232">
        <v>39.232500000000002</v>
      </c>
      <c r="F19" s="233"/>
      <c r="G19" s="234">
        <f>ROUND(E19*F19,2)</f>
        <v>0</v>
      </c>
      <c r="H19" s="233"/>
      <c r="I19" s="234">
        <f>ROUND(E19*H19,2)</f>
        <v>0</v>
      </c>
      <c r="J19" s="233"/>
      <c r="K19" s="234">
        <f>ROUND(E19*J19,2)</f>
        <v>0</v>
      </c>
      <c r="L19" s="234">
        <v>21</v>
      </c>
      <c r="M19" s="234">
        <f>G19*(1+L19/100)</f>
        <v>0</v>
      </c>
      <c r="N19" s="232">
        <v>0</v>
      </c>
      <c r="O19" s="232">
        <f>ROUND(E19*N19,2)</f>
        <v>0</v>
      </c>
      <c r="P19" s="232">
        <v>0</v>
      </c>
      <c r="Q19" s="232">
        <f>ROUND(E19*P19,2)</f>
        <v>0</v>
      </c>
      <c r="R19" s="234" t="s">
        <v>212</v>
      </c>
      <c r="S19" s="234" t="s">
        <v>172</v>
      </c>
      <c r="T19" s="235" t="s">
        <v>173</v>
      </c>
      <c r="U19" s="220">
        <v>1.0999999999999999E-2</v>
      </c>
      <c r="V19" s="220">
        <f>ROUND(E19*U19,2)</f>
        <v>0.43</v>
      </c>
      <c r="W19" s="220"/>
      <c r="X19" s="220" t="s">
        <v>174</v>
      </c>
      <c r="Y19" s="220" t="s">
        <v>175</v>
      </c>
      <c r="Z19" s="210"/>
      <c r="AA19" s="210"/>
      <c r="AB19" s="210"/>
      <c r="AC19" s="210"/>
      <c r="AD19" s="210"/>
      <c r="AE19" s="210"/>
      <c r="AF19" s="210"/>
      <c r="AG19" s="210" t="s">
        <v>176</v>
      </c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outlineLevel="2" x14ac:dyDescent="0.2">
      <c r="A20" s="217"/>
      <c r="B20" s="218"/>
      <c r="C20" s="247" t="s">
        <v>233</v>
      </c>
      <c r="D20" s="236"/>
      <c r="E20" s="236"/>
      <c r="F20" s="236"/>
      <c r="G20" s="236"/>
      <c r="H20" s="220"/>
      <c r="I20" s="220"/>
      <c r="J20" s="220"/>
      <c r="K20" s="220"/>
      <c r="L20" s="220"/>
      <c r="M20" s="220"/>
      <c r="N20" s="219"/>
      <c r="O20" s="219"/>
      <c r="P20" s="219"/>
      <c r="Q20" s="219"/>
      <c r="R20" s="220"/>
      <c r="S20" s="220"/>
      <c r="T20" s="220"/>
      <c r="U20" s="220"/>
      <c r="V20" s="220"/>
      <c r="W20" s="220"/>
      <c r="X20" s="220"/>
      <c r="Y20" s="220"/>
      <c r="Z20" s="210"/>
      <c r="AA20" s="210"/>
      <c r="AB20" s="210"/>
      <c r="AC20" s="210"/>
      <c r="AD20" s="210"/>
      <c r="AE20" s="210"/>
      <c r="AF20" s="210"/>
      <c r="AG20" s="210" t="s">
        <v>178</v>
      </c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ht="22.5" outlineLevel="1" x14ac:dyDescent="0.2">
      <c r="A21" s="229">
        <v>8</v>
      </c>
      <c r="B21" s="230" t="s">
        <v>479</v>
      </c>
      <c r="C21" s="246" t="s">
        <v>480</v>
      </c>
      <c r="D21" s="231" t="s">
        <v>211</v>
      </c>
      <c r="E21" s="232">
        <v>39.232500000000002</v>
      </c>
      <c r="F21" s="233"/>
      <c r="G21" s="234">
        <f>ROUND(E21*F21,2)</f>
        <v>0</v>
      </c>
      <c r="H21" s="233"/>
      <c r="I21" s="234">
        <f>ROUND(E21*H21,2)</f>
        <v>0</v>
      </c>
      <c r="J21" s="233"/>
      <c r="K21" s="234">
        <f>ROUND(E21*J21,2)</f>
        <v>0</v>
      </c>
      <c r="L21" s="234">
        <v>21</v>
      </c>
      <c r="M21" s="234">
        <f>G21*(1+L21/100)</f>
        <v>0</v>
      </c>
      <c r="N21" s="232">
        <v>0</v>
      </c>
      <c r="O21" s="232">
        <f>ROUND(E21*N21,2)</f>
        <v>0</v>
      </c>
      <c r="P21" s="232">
        <v>0</v>
      </c>
      <c r="Q21" s="232">
        <f>ROUND(E21*P21,2)</f>
        <v>0</v>
      </c>
      <c r="R21" s="234" t="s">
        <v>212</v>
      </c>
      <c r="S21" s="234" t="s">
        <v>172</v>
      </c>
      <c r="T21" s="235" t="s">
        <v>173</v>
      </c>
      <c r="U21" s="220">
        <v>0.20200000000000001</v>
      </c>
      <c r="V21" s="220">
        <f>ROUND(E21*U21,2)</f>
        <v>7.92</v>
      </c>
      <c r="W21" s="220"/>
      <c r="X21" s="220" t="s">
        <v>174</v>
      </c>
      <c r="Y21" s="220" t="s">
        <v>175</v>
      </c>
      <c r="Z21" s="210"/>
      <c r="AA21" s="210"/>
      <c r="AB21" s="210"/>
      <c r="AC21" s="210"/>
      <c r="AD21" s="210"/>
      <c r="AE21" s="210"/>
      <c r="AF21" s="210"/>
      <c r="AG21" s="210" t="s">
        <v>176</v>
      </c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2" x14ac:dyDescent="0.2">
      <c r="A22" s="217"/>
      <c r="B22" s="218"/>
      <c r="C22" s="247" t="s">
        <v>243</v>
      </c>
      <c r="D22" s="236"/>
      <c r="E22" s="236"/>
      <c r="F22" s="236"/>
      <c r="G22" s="236"/>
      <c r="H22" s="220"/>
      <c r="I22" s="220"/>
      <c r="J22" s="220"/>
      <c r="K22" s="220"/>
      <c r="L22" s="220"/>
      <c r="M22" s="220"/>
      <c r="N22" s="219"/>
      <c r="O22" s="219"/>
      <c r="P22" s="219"/>
      <c r="Q22" s="219"/>
      <c r="R22" s="220"/>
      <c r="S22" s="220"/>
      <c r="T22" s="220"/>
      <c r="U22" s="220"/>
      <c r="V22" s="220"/>
      <c r="W22" s="220"/>
      <c r="X22" s="220"/>
      <c r="Y22" s="220"/>
      <c r="Z22" s="210"/>
      <c r="AA22" s="210"/>
      <c r="AB22" s="210"/>
      <c r="AC22" s="210"/>
      <c r="AD22" s="210"/>
      <c r="AE22" s="210"/>
      <c r="AF22" s="210"/>
      <c r="AG22" s="210" t="s">
        <v>178</v>
      </c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1" x14ac:dyDescent="0.2">
      <c r="A23" s="229">
        <v>9</v>
      </c>
      <c r="B23" s="230" t="s">
        <v>534</v>
      </c>
      <c r="C23" s="246" t="s">
        <v>535</v>
      </c>
      <c r="D23" s="231" t="s">
        <v>181</v>
      </c>
      <c r="E23" s="232">
        <v>149.17500000000001</v>
      </c>
      <c r="F23" s="233"/>
      <c r="G23" s="234">
        <f>ROUND(E23*F23,2)</f>
        <v>0</v>
      </c>
      <c r="H23" s="233"/>
      <c r="I23" s="234">
        <f>ROUND(E23*H23,2)</f>
        <v>0</v>
      </c>
      <c r="J23" s="233"/>
      <c r="K23" s="234">
        <f>ROUND(E23*J23,2)</f>
        <v>0</v>
      </c>
      <c r="L23" s="234">
        <v>21</v>
      </c>
      <c r="M23" s="234">
        <f>G23*(1+L23/100)</f>
        <v>0</v>
      </c>
      <c r="N23" s="232">
        <v>0</v>
      </c>
      <c r="O23" s="232">
        <f>ROUND(E23*N23,2)</f>
        <v>0</v>
      </c>
      <c r="P23" s="232">
        <v>0</v>
      </c>
      <c r="Q23" s="232">
        <f>ROUND(E23*P23,2)</f>
        <v>0</v>
      </c>
      <c r="R23" s="234" t="s">
        <v>212</v>
      </c>
      <c r="S23" s="234" t="s">
        <v>172</v>
      </c>
      <c r="T23" s="235" t="s">
        <v>203</v>
      </c>
      <c r="U23" s="220">
        <v>0.128</v>
      </c>
      <c r="V23" s="220">
        <f>ROUND(E23*U23,2)</f>
        <v>19.09</v>
      </c>
      <c r="W23" s="220"/>
      <c r="X23" s="220" t="s">
        <v>174</v>
      </c>
      <c r="Y23" s="220" t="s">
        <v>175</v>
      </c>
      <c r="Z23" s="210"/>
      <c r="AA23" s="210"/>
      <c r="AB23" s="210"/>
      <c r="AC23" s="210"/>
      <c r="AD23" s="210"/>
      <c r="AE23" s="210"/>
      <c r="AF23" s="210"/>
      <c r="AG23" s="210" t="s">
        <v>176</v>
      </c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2" x14ac:dyDescent="0.2">
      <c r="A24" s="217"/>
      <c r="B24" s="218"/>
      <c r="C24" s="247" t="s">
        <v>536</v>
      </c>
      <c r="D24" s="236"/>
      <c r="E24" s="236"/>
      <c r="F24" s="236"/>
      <c r="G24" s="236"/>
      <c r="H24" s="220"/>
      <c r="I24" s="220"/>
      <c r="J24" s="220"/>
      <c r="K24" s="220"/>
      <c r="L24" s="220"/>
      <c r="M24" s="220"/>
      <c r="N24" s="219"/>
      <c r="O24" s="219"/>
      <c r="P24" s="219"/>
      <c r="Q24" s="219"/>
      <c r="R24" s="220"/>
      <c r="S24" s="220"/>
      <c r="T24" s="220"/>
      <c r="U24" s="220"/>
      <c r="V24" s="220"/>
      <c r="W24" s="220"/>
      <c r="X24" s="220"/>
      <c r="Y24" s="220"/>
      <c r="Z24" s="210"/>
      <c r="AA24" s="210"/>
      <c r="AB24" s="210"/>
      <c r="AC24" s="210"/>
      <c r="AD24" s="210"/>
      <c r="AE24" s="210"/>
      <c r="AF24" s="210"/>
      <c r="AG24" s="210" t="s">
        <v>178</v>
      </c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x14ac:dyDescent="0.2">
      <c r="A25" s="222" t="s">
        <v>166</v>
      </c>
      <c r="B25" s="223" t="s">
        <v>99</v>
      </c>
      <c r="C25" s="245" t="s">
        <v>100</v>
      </c>
      <c r="D25" s="224"/>
      <c r="E25" s="225"/>
      <c r="F25" s="226"/>
      <c r="G25" s="226">
        <f>SUMIF(AG26:AG33,"&lt;&gt;NOR",G26:G33)</f>
        <v>0</v>
      </c>
      <c r="H25" s="226"/>
      <c r="I25" s="226">
        <f>SUM(I26:I33)</f>
        <v>0</v>
      </c>
      <c r="J25" s="226"/>
      <c r="K25" s="226">
        <f>SUM(K26:K33)</f>
        <v>0</v>
      </c>
      <c r="L25" s="226"/>
      <c r="M25" s="226">
        <f>SUM(M26:M33)</f>
        <v>0</v>
      </c>
      <c r="N25" s="225"/>
      <c r="O25" s="225">
        <f>SUM(O26:O33)</f>
        <v>0</v>
      </c>
      <c r="P25" s="225"/>
      <c r="Q25" s="225">
        <f>SUM(Q26:Q33)</f>
        <v>0</v>
      </c>
      <c r="R25" s="226"/>
      <c r="S25" s="226"/>
      <c r="T25" s="227"/>
      <c r="U25" s="221"/>
      <c r="V25" s="221">
        <f>SUM(V26:V33)</f>
        <v>51.010000000000005</v>
      </c>
      <c r="W25" s="221"/>
      <c r="X25" s="221"/>
      <c r="Y25" s="221"/>
      <c r="AG25" t="s">
        <v>167</v>
      </c>
    </row>
    <row r="26" spans="1:60" ht="22.5" outlineLevel="1" x14ac:dyDescent="0.2">
      <c r="A26" s="237">
        <v>10</v>
      </c>
      <c r="B26" s="238" t="s">
        <v>244</v>
      </c>
      <c r="C26" s="248" t="s">
        <v>245</v>
      </c>
      <c r="D26" s="239" t="s">
        <v>211</v>
      </c>
      <c r="E26" s="240">
        <v>16.31625</v>
      </c>
      <c r="F26" s="241"/>
      <c r="G26" s="242">
        <f>ROUND(E26*F26,2)</f>
        <v>0</v>
      </c>
      <c r="H26" s="241"/>
      <c r="I26" s="242">
        <f>ROUND(E26*H26,2)</f>
        <v>0</v>
      </c>
      <c r="J26" s="241"/>
      <c r="K26" s="242">
        <f>ROUND(E26*J26,2)</f>
        <v>0</v>
      </c>
      <c r="L26" s="242">
        <v>21</v>
      </c>
      <c r="M26" s="242">
        <f>G26*(1+L26/100)</f>
        <v>0</v>
      </c>
      <c r="N26" s="240">
        <v>0</v>
      </c>
      <c r="O26" s="240">
        <f>ROUND(E26*N26,2)</f>
        <v>0</v>
      </c>
      <c r="P26" s="240">
        <v>0</v>
      </c>
      <c r="Q26" s="240">
        <f>ROUND(E26*P26,2)</f>
        <v>0</v>
      </c>
      <c r="R26" s="242" t="s">
        <v>212</v>
      </c>
      <c r="S26" s="242" t="s">
        <v>172</v>
      </c>
      <c r="T26" s="243" t="s">
        <v>173</v>
      </c>
      <c r="U26" s="220">
        <v>0.65200000000000002</v>
      </c>
      <c r="V26" s="220">
        <f>ROUND(E26*U26,2)</f>
        <v>10.64</v>
      </c>
      <c r="W26" s="220"/>
      <c r="X26" s="220" t="s">
        <v>174</v>
      </c>
      <c r="Y26" s="220" t="s">
        <v>175</v>
      </c>
      <c r="Z26" s="210"/>
      <c r="AA26" s="210"/>
      <c r="AB26" s="210"/>
      <c r="AC26" s="210"/>
      <c r="AD26" s="210"/>
      <c r="AE26" s="210"/>
      <c r="AF26" s="210"/>
      <c r="AG26" s="210" t="s">
        <v>176</v>
      </c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1" x14ac:dyDescent="0.2">
      <c r="A27" s="229">
        <v>11</v>
      </c>
      <c r="B27" s="230" t="s">
        <v>246</v>
      </c>
      <c r="C27" s="246" t="s">
        <v>247</v>
      </c>
      <c r="D27" s="231" t="s">
        <v>211</v>
      </c>
      <c r="E27" s="232">
        <v>16.31625</v>
      </c>
      <c r="F27" s="233"/>
      <c r="G27" s="234">
        <f>ROUND(E27*F27,2)</f>
        <v>0</v>
      </c>
      <c r="H27" s="233"/>
      <c r="I27" s="234">
        <f>ROUND(E27*H27,2)</f>
        <v>0</v>
      </c>
      <c r="J27" s="233"/>
      <c r="K27" s="234">
        <f>ROUND(E27*J27,2)</f>
        <v>0</v>
      </c>
      <c r="L27" s="234">
        <v>21</v>
      </c>
      <c r="M27" s="234">
        <f>G27*(1+L27/100)</f>
        <v>0</v>
      </c>
      <c r="N27" s="232">
        <v>0</v>
      </c>
      <c r="O27" s="232">
        <f>ROUND(E27*N27,2)</f>
        <v>0</v>
      </c>
      <c r="P27" s="232">
        <v>0</v>
      </c>
      <c r="Q27" s="232">
        <f>ROUND(E27*P27,2)</f>
        <v>0</v>
      </c>
      <c r="R27" s="234" t="s">
        <v>212</v>
      </c>
      <c r="S27" s="234" t="s">
        <v>172</v>
      </c>
      <c r="T27" s="235" t="s">
        <v>173</v>
      </c>
      <c r="U27" s="220">
        <v>7.3999999999999996E-2</v>
      </c>
      <c r="V27" s="220">
        <f>ROUND(E27*U27,2)</f>
        <v>1.21</v>
      </c>
      <c r="W27" s="220"/>
      <c r="X27" s="220" t="s">
        <v>174</v>
      </c>
      <c r="Y27" s="220" t="s">
        <v>175</v>
      </c>
      <c r="Z27" s="210"/>
      <c r="AA27" s="210"/>
      <c r="AB27" s="210"/>
      <c r="AC27" s="210"/>
      <c r="AD27" s="210"/>
      <c r="AE27" s="210"/>
      <c r="AF27" s="210"/>
      <c r="AG27" s="210" t="s">
        <v>176</v>
      </c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2" x14ac:dyDescent="0.2">
      <c r="A28" s="217"/>
      <c r="B28" s="218"/>
      <c r="C28" s="247" t="s">
        <v>233</v>
      </c>
      <c r="D28" s="236"/>
      <c r="E28" s="236"/>
      <c r="F28" s="236"/>
      <c r="G28" s="236"/>
      <c r="H28" s="220"/>
      <c r="I28" s="220"/>
      <c r="J28" s="220"/>
      <c r="K28" s="220"/>
      <c r="L28" s="220"/>
      <c r="M28" s="220"/>
      <c r="N28" s="219"/>
      <c r="O28" s="219"/>
      <c r="P28" s="219"/>
      <c r="Q28" s="219"/>
      <c r="R28" s="220"/>
      <c r="S28" s="220"/>
      <c r="T28" s="220"/>
      <c r="U28" s="220"/>
      <c r="V28" s="220"/>
      <c r="W28" s="220"/>
      <c r="X28" s="220"/>
      <c r="Y28" s="220"/>
      <c r="Z28" s="210"/>
      <c r="AA28" s="210"/>
      <c r="AB28" s="210"/>
      <c r="AC28" s="210"/>
      <c r="AD28" s="210"/>
      <c r="AE28" s="210"/>
      <c r="AF28" s="210"/>
      <c r="AG28" s="210" t="s">
        <v>178</v>
      </c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ht="22.5" outlineLevel="1" x14ac:dyDescent="0.2">
      <c r="A29" s="229">
        <v>12</v>
      </c>
      <c r="B29" s="230" t="s">
        <v>248</v>
      </c>
      <c r="C29" s="246" t="s">
        <v>249</v>
      </c>
      <c r="D29" s="231" t="s">
        <v>181</v>
      </c>
      <c r="E29" s="232">
        <v>108.77500000000001</v>
      </c>
      <c r="F29" s="233"/>
      <c r="G29" s="234">
        <f>ROUND(E29*F29,2)</f>
        <v>0</v>
      </c>
      <c r="H29" s="233"/>
      <c r="I29" s="234">
        <f>ROUND(E29*H29,2)</f>
        <v>0</v>
      </c>
      <c r="J29" s="233"/>
      <c r="K29" s="234">
        <f>ROUND(E29*J29,2)</f>
        <v>0</v>
      </c>
      <c r="L29" s="234">
        <v>21</v>
      </c>
      <c r="M29" s="234">
        <f>G29*(1+L29/100)</f>
        <v>0</v>
      </c>
      <c r="N29" s="232">
        <v>0</v>
      </c>
      <c r="O29" s="232">
        <f>ROUND(E29*N29,2)</f>
        <v>0</v>
      </c>
      <c r="P29" s="232">
        <v>0</v>
      </c>
      <c r="Q29" s="232">
        <f>ROUND(E29*P29,2)</f>
        <v>0</v>
      </c>
      <c r="R29" s="234" t="s">
        <v>212</v>
      </c>
      <c r="S29" s="234" t="s">
        <v>172</v>
      </c>
      <c r="T29" s="235" t="s">
        <v>173</v>
      </c>
      <c r="U29" s="220">
        <v>0.26300000000000001</v>
      </c>
      <c r="V29" s="220">
        <f>ROUND(E29*U29,2)</f>
        <v>28.61</v>
      </c>
      <c r="W29" s="220"/>
      <c r="X29" s="220" t="s">
        <v>174</v>
      </c>
      <c r="Y29" s="220" t="s">
        <v>175</v>
      </c>
      <c r="Z29" s="210"/>
      <c r="AA29" s="210"/>
      <c r="AB29" s="210"/>
      <c r="AC29" s="210"/>
      <c r="AD29" s="210"/>
      <c r="AE29" s="210"/>
      <c r="AF29" s="210"/>
      <c r="AG29" s="210" t="s">
        <v>176</v>
      </c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2" x14ac:dyDescent="0.2">
      <c r="A30" s="217"/>
      <c r="B30" s="218"/>
      <c r="C30" s="247" t="s">
        <v>250</v>
      </c>
      <c r="D30" s="236"/>
      <c r="E30" s="236"/>
      <c r="F30" s="236"/>
      <c r="G30" s="236"/>
      <c r="H30" s="220"/>
      <c r="I30" s="220"/>
      <c r="J30" s="220"/>
      <c r="K30" s="220"/>
      <c r="L30" s="220"/>
      <c r="M30" s="220"/>
      <c r="N30" s="219"/>
      <c r="O30" s="219"/>
      <c r="P30" s="219"/>
      <c r="Q30" s="219"/>
      <c r="R30" s="220"/>
      <c r="S30" s="220"/>
      <c r="T30" s="220"/>
      <c r="U30" s="220"/>
      <c r="V30" s="220"/>
      <c r="W30" s="220"/>
      <c r="X30" s="220"/>
      <c r="Y30" s="220"/>
      <c r="Z30" s="210"/>
      <c r="AA30" s="210"/>
      <c r="AB30" s="210"/>
      <c r="AC30" s="210"/>
      <c r="AD30" s="210"/>
      <c r="AE30" s="210"/>
      <c r="AF30" s="210"/>
      <c r="AG30" s="210" t="s">
        <v>178</v>
      </c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44" t="str">
        <f>C30</f>
        <v>s případným nutným přemístěním hromad nebo dočasných skládek na místo potřeby ze vzdálenosti do 30 m, ve svahu sklonu přes 1 : 5,</v>
      </c>
      <c r="BB30" s="210"/>
      <c r="BC30" s="210"/>
      <c r="BD30" s="210"/>
      <c r="BE30" s="210"/>
      <c r="BF30" s="210"/>
      <c r="BG30" s="210"/>
      <c r="BH30" s="210"/>
    </row>
    <row r="31" spans="1:60" outlineLevel="1" x14ac:dyDescent="0.2">
      <c r="A31" s="229">
        <v>13</v>
      </c>
      <c r="B31" s="230" t="s">
        <v>251</v>
      </c>
      <c r="C31" s="246" t="s">
        <v>252</v>
      </c>
      <c r="D31" s="231" t="s">
        <v>181</v>
      </c>
      <c r="E31" s="232">
        <v>108.77500000000001</v>
      </c>
      <c r="F31" s="233"/>
      <c r="G31" s="234">
        <f>ROUND(E31*F31,2)</f>
        <v>0</v>
      </c>
      <c r="H31" s="233"/>
      <c r="I31" s="234">
        <f>ROUND(E31*H31,2)</f>
        <v>0</v>
      </c>
      <c r="J31" s="233"/>
      <c r="K31" s="234">
        <f>ROUND(E31*J31,2)</f>
        <v>0</v>
      </c>
      <c r="L31" s="234">
        <v>21</v>
      </c>
      <c r="M31" s="234">
        <f>G31*(1+L31/100)</f>
        <v>0</v>
      </c>
      <c r="N31" s="232">
        <v>0</v>
      </c>
      <c r="O31" s="232">
        <f>ROUND(E31*N31,2)</f>
        <v>0</v>
      </c>
      <c r="P31" s="232">
        <v>0</v>
      </c>
      <c r="Q31" s="232">
        <f>ROUND(E31*P31,2)</f>
        <v>0</v>
      </c>
      <c r="R31" s="234" t="s">
        <v>253</v>
      </c>
      <c r="S31" s="234" t="s">
        <v>172</v>
      </c>
      <c r="T31" s="235" t="s">
        <v>173</v>
      </c>
      <c r="U31" s="220">
        <v>9.7000000000000003E-2</v>
      </c>
      <c r="V31" s="220">
        <f>ROUND(E31*U31,2)</f>
        <v>10.55</v>
      </c>
      <c r="W31" s="220"/>
      <c r="X31" s="220" t="s">
        <v>174</v>
      </c>
      <c r="Y31" s="220" t="s">
        <v>175</v>
      </c>
      <c r="Z31" s="210"/>
      <c r="AA31" s="210"/>
      <c r="AB31" s="210"/>
      <c r="AC31" s="210"/>
      <c r="AD31" s="210"/>
      <c r="AE31" s="210"/>
      <c r="AF31" s="210"/>
      <c r="AG31" s="210" t="s">
        <v>176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2" x14ac:dyDescent="0.2">
      <c r="A32" s="217"/>
      <c r="B32" s="218"/>
      <c r="C32" s="247" t="s">
        <v>254</v>
      </c>
      <c r="D32" s="236"/>
      <c r="E32" s="236"/>
      <c r="F32" s="236"/>
      <c r="G32" s="236"/>
      <c r="H32" s="220"/>
      <c r="I32" s="220"/>
      <c r="J32" s="220"/>
      <c r="K32" s="220"/>
      <c r="L32" s="220"/>
      <c r="M32" s="220"/>
      <c r="N32" s="219"/>
      <c r="O32" s="219"/>
      <c r="P32" s="219"/>
      <c r="Q32" s="219"/>
      <c r="R32" s="220"/>
      <c r="S32" s="220"/>
      <c r="T32" s="220"/>
      <c r="U32" s="220"/>
      <c r="V32" s="220"/>
      <c r="W32" s="220"/>
      <c r="X32" s="220"/>
      <c r="Y32" s="220"/>
      <c r="Z32" s="210"/>
      <c r="AA32" s="210"/>
      <c r="AB32" s="210"/>
      <c r="AC32" s="210"/>
      <c r="AD32" s="210"/>
      <c r="AE32" s="210"/>
      <c r="AF32" s="210"/>
      <c r="AG32" s="210" t="s">
        <v>178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1" x14ac:dyDescent="0.2">
      <c r="A33" s="237">
        <v>14</v>
      </c>
      <c r="B33" s="238" t="s">
        <v>255</v>
      </c>
      <c r="C33" s="248" t="s">
        <v>256</v>
      </c>
      <c r="D33" s="239" t="s">
        <v>257</v>
      </c>
      <c r="E33" s="240">
        <v>4</v>
      </c>
      <c r="F33" s="241"/>
      <c r="G33" s="242">
        <f>ROUND(E33*F33,2)</f>
        <v>0</v>
      </c>
      <c r="H33" s="241"/>
      <c r="I33" s="242">
        <f>ROUND(E33*H33,2)</f>
        <v>0</v>
      </c>
      <c r="J33" s="241"/>
      <c r="K33" s="242">
        <f>ROUND(E33*J33,2)</f>
        <v>0</v>
      </c>
      <c r="L33" s="242">
        <v>21</v>
      </c>
      <c r="M33" s="242">
        <f>G33*(1+L33/100)</f>
        <v>0</v>
      </c>
      <c r="N33" s="240">
        <v>1E-3</v>
      </c>
      <c r="O33" s="240">
        <f>ROUND(E33*N33,2)</f>
        <v>0</v>
      </c>
      <c r="P33" s="240">
        <v>0</v>
      </c>
      <c r="Q33" s="240">
        <f>ROUND(E33*P33,2)</f>
        <v>0</v>
      </c>
      <c r="R33" s="242" t="s">
        <v>258</v>
      </c>
      <c r="S33" s="242" t="s">
        <v>172</v>
      </c>
      <c r="T33" s="243" t="s">
        <v>173</v>
      </c>
      <c r="U33" s="220">
        <v>0</v>
      </c>
      <c r="V33" s="220">
        <f>ROUND(E33*U33,2)</f>
        <v>0</v>
      </c>
      <c r="W33" s="220"/>
      <c r="X33" s="220" t="s">
        <v>259</v>
      </c>
      <c r="Y33" s="220" t="s">
        <v>175</v>
      </c>
      <c r="Z33" s="210"/>
      <c r="AA33" s="210"/>
      <c r="AB33" s="210"/>
      <c r="AC33" s="210"/>
      <c r="AD33" s="210"/>
      <c r="AE33" s="210"/>
      <c r="AF33" s="210"/>
      <c r="AG33" s="210" t="s">
        <v>260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x14ac:dyDescent="0.2">
      <c r="A34" s="222" t="s">
        <v>166</v>
      </c>
      <c r="B34" s="223" t="s">
        <v>115</v>
      </c>
      <c r="C34" s="245" t="s">
        <v>116</v>
      </c>
      <c r="D34" s="224"/>
      <c r="E34" s="225"/>
      <c r="F34" s="226"/>
      <c r="G34" s="226">
        <f>SUMIF(AG35:AG38,"&lt;&gt;NOR",G35:G38)</f>
        <v>0</v>
      </c>
      <c r="H34" s="226"/>
      <c r="I34" s="226">
        <f>SUM(I35:I38)</f>
        <v>0</v>
      </c>
      <c r="J34" s="226"/>
      <c r="K34" s="226">
        <f>SUM(K35:K38)</f>
        <v>0</v>
      </c>
      <c r="L34" s="226"/>
      <c r="M34" s="226">
        <f>SUM(M35:M38)</f>
        <v>0</v>
      </c>
      <c r="N34" s="225"/>
      <c r="O34" s="225">
        <f>SUM(O35:O38)</f>
        <v>73.98</v>
      </c>
      <c r="P34" s="225"/>
      <c r="Q34" s="225">
        <f>SUM(Q35:Q38)</f>
        <v>0</v>
      </c>
      <c r="R34" s="226"/>
      <c r="S34" s="226"/>
      <c r="T34" s="227"/>
      <c r="U34" s="221"/>
      <c r="V34" s="221">
        <f>SUM(V35:V38)</f>
        <v>90.1</v>
      </c>
      <c r="W34" s="221"/>
      <c r="X34" s="221"/>
      <c r="Y34" s="221"/>
      <c r="AG34" t="s">
        <v>167</v>
      </c>
    </row>
    <row r="35" spans="1:60" ht="22.5" outlineLevel="1" x14ac:dyDescent="0.2">
      <c r="A35" s="229">
        <v>15</v>
      </c>
      <c r="B35" s="230" t="s">
        <v>513</v>
      </c>
      <c r="C35" s="246" t="s">
        <v>514</v>
      </c>
      <c r="D35" s="231" t="s">
        <v>211</v>
      </c>
      <c r="E35" s="232">
        <v>12.263629999999999</v>
      </c>
      <c r="F35" s="233"/>
      <c r="G35" s="234">
        <f>ROUND(E35*F35,2)</f>
        <v>0</v>
      </c>
      <c r="H35" s="233"/>
      <c r="I35" s="234">
        <f>ROUND(E35*H35,2)</f>
        <v>0</v>
      </c>
      <c r="J35" s="233"/>
      <c r="K35" s="234">
        <f>ROUND(E35*J35,2)</f>
        <v>0</v>
      </c>
      <c r="L35" s="234">
        <v>21</v>
      </c>
      <c r="M35" s="234">
        <f>G35*(1+L35/100)</f>
        <v>0</v>
      </c>
      <c r="N35" s="232">
        <v>2.323</v>
      </c>
      <c r="O35" s="232">
        <f>ROUND(E35*N35,2)</f>
        <v>28.49</v>
      </c>
      <c r="P35" s="232">
        <v>0</v>
      </c>
      <c r="Q35" s="232">
        <f>ROUND(E35*P35,2)</f>
        <v>0</v>
      </c>
      <c r="R35" s="234" t="s">
        <v>277</v>
      </c>
      <c r="S35" s="234" t="s">
        <v>172</v>
      </c>
      <c r="T35" s="235" t="s">
        <v>173</v>
      </c>
      <c r="U35" s="220">
        <v>2.3170000000000002</v>
      </c>
      <c r="V35" s="220">
        <f>ROUND(E35*U35,2)</f>
        <v>28.41</v>
      </c>
      <c r="W35" s="220"/>
      <c r="X35" s="220" t="s">
        <v>174</v>
      </c>
      <c r="Y35" s="220" t="s">
        <v>175</v>
      </c>
      <c r="Z35" s="210"/>
      <c r="AA35" s="210"/>
      <c r="AB35" s="210"/>
      <c r="AC35" s="210"/>
      <c r="AD35" s="210"/>
      <c r="AE35" s="210"/>
      <c r="AF35" s="210"/>
      <c r="AG35" s="210" t="s">
        <v>176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2" x14ac:dyDescent="0.2">
      <c r="A36" s="217"/>
      <c r="B36" s="218"/>
      <c r="C36" s="247" t="s">
        <v>316</v>
      </c>
      <c r="D36" s="236"/>
      <c r="E36" s="236"/>
      <c r="F36" s="236"/>
      <c r="G36" s="236"/>
      <c r="H36" s="220"/>
      <c r="I36" s="220"/>
      <c r="J36" s="220"/>
      <c r="K36" s="220"/>
      <c r="L36" s="220"/>
      <c r="M36" s="220"/>
      <c r="N36" s="219"/>
      <c r="O36" s="219"/>
      <c r="P36" s="219"/>
      <c r="Q36" s="219"/>
      <c r="R36" s="220"/>
      <c r="S36" s="220"/>
      <c r="T36" s="220"/>
      <c r="U36" s="220"/>
      <c r="V36" s="220"/>
      <c r="W36" s="220"/>
      <c r="X36" s="220"/>
      <c r="Y36" s="220"/>
      <c r="Z36" s="210"/>
      <c r="AA36" s="210"/>
      <c r="AB36" s="210"/>
      <c r="AC36" s="210"/>
      <c r="AD36" s="210"/>
      <c r="AE36" s="210"/>
      <c r="AF36" s="210"/>
      <c r="AG36" s="210" t="s">
        <v>178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ht="22.5" outlineLevel="1" x14ac:dyDescent="0.2">
      <c r="A37" s="229">
        <v>16</v>
      </c>
      <c r="B37" s="230" t="s">
        <v>515</v>
      </c>
      <c r="C37" s="246" t="s">
        <v>516</v>
      </c>
      <c r="D37" s="231" t="s">
        <v>181</v>
      </c>
      <c r="E37" s="232">
        <v>74.325000000000003</v>
      </c>
      <c r="F37" s="233"/>
      <c r="G37" s="234">
        <f>ROUND(E37*F37,2)</f>
        <v>0</v>
      </c>
      <c r="H37" s="233"/>
      <c r="I37" s="234">
        <f>ROUND(E37*H37,2)</f>
        <v>0</v>
      </c>
      <c r="J37" s="233"/>
      <c r="K37" s="234">
        <f>ROUND(E37*J37,2)</f>
        <v>0</v>
      </c>
      <c r="L37" s="234">
        <v>21</v>
      </c>
      <c r="M37" s="234">
        <f>G37*(1+L37/100)</f>
        <v>0</v>
      </c>
      <c r="N37" s="232">
        <v>0.61199999999999999</v>
      </c>
      <c r="O37" s="232">
        <f>ROUND(E37*N37,2)</f>
        <v>45.49</v>
      </c>
      <c r="P37" s="232">
        <v>0</v>
      </c>
      <c r="Q37" s="232">
        <f>ROUND(E37*P37,2)</f>
        <v>0</v>
      </c>
      <c r="R37" s="234" t="s">
        <v>171</v>
      </c>
      <c r="S37" s="234" t="s">
        <v>172</v>
      </c>
      <c r="T37" s="235" t="s">
        <v>173</v>
      </c>
      <c r="U37" s="220">
        <v>0.83</v>
      </c>
      <c r="V37" s="220">
        <f>ROUND(E37*U37,2)</f>
        <v>61.69</v>
      </c>
      <c r="W37" s="220"/>
      <c r="X37" s="220" t="s">
        <v>174</v>
      </c>
      <c r="Y37" s="220" t="s">
        <v>175</v>
      </c>
      <c r="Z37" s="210"/>
      <c r="AA37" s="210"/>
      <c r="AB37" s="210"/>
      <c r="AC37" s="210"/>
      <c r="AD37" s="210"/>
      <c r="AE37" s="210"/>
      <c r="AF37" s="210"/>
      <c r="AG37" s="210" t="s">
        <v>176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2" x14ac:dyDescent="0.2">
      <c r="A38" s="217"/>
      <c r="B38" s="218"/>
      <c r="C38" s="247" t="s">
        <v>517</v>
      </c>
      <c r="D38" s="236"/>
      <c r="E38" s="236"/>
      <c r="F38" s="236"/>
      <c r="G38" s="236"/>
      <c r="H38" s="220"/>
      <c r="I38" s="220"/>
      <c r="J38" s="220"/>
      <c r="K38" s="220"/>
      <c r="L38" s="220"/>
      <c r="M38" s="220"/>
      <c r="N38" s="219"/>
      <c r="O38" s="219"/>
      <c r="P38" s="219"/>
      <c r="Q38" s="219"/>
      <c r="R38" s="220"/>
      <c r="S38" s="220"/>
      <c r="T38" s="220"/>
      <c r="U38" s="220"/>
      <c r="V38" s="220"/>
      <c r="W38" s="220"/>
      <c r="X38" s="220"/>
      <c r="Y38" s="220"/>
      <c r="Z38" s="210"/>
      <c r="AA38" s="210"/>
      <c r="AB38" s="210"/>
      <c r="AC38" s="210"/>
      <c r="AD38" s="210"/>
      <c r="AE38" s="210"/>
      <c r="AF38" s="210"/>
      <c r="AG38" s="210" t="s">
        <v>178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44" t="str">
        <f>C38</f>
        <v>lomařsky upraveného rigolového, bez vyplnění spár v ploše vodorovné nebo ve sklonu, s provedením lože tl. 50 mm</v>
      </c>
      <c r="BB38" s="210"/>
      <c r="BC38" s="210"/>
      <c r="BD38" s="210"/>
      <c r="BE38" s="210"/>
      <c r="BF38" s="210"/>
      <c r="BG38" s="210"/>
      <c r="BH38" s="210"/>
    </row>
    <row r="39" spans="1:60" x14ac:dyDescent="0.2">
      <c r="A39" s="222" t="s">
        <v>166</v>
      </c>
      <c r="B39" s="223" t="s">
        <v>137</v>
      </c>
      <c r="C39" s="245" t="s">
        <v>27</v>
      </c>
      <c r="D39" s="224"/>
      <c r="E39" s="225"/>
      <c r="F39" s="226"/>
      <c r="G39" s="226">
        <f>SUMIF(AG40:AG41,"&lt;&gt;NOR",G40:G41)</f>
        <v>0</v>
      </c>
      <c r="H39" s="226"/>
      <c r="I39" s="226">
        <f>SUM(I40:I41)</f>
        <v>0</v>
      </c>
      <c r="J39" s="226"/>
      <c r="K39" s="226">
        <f>SUM(K40:K41)</f>
        <v>0</v>
      </c>
      <c r="L39" s="226"/>
      <c r="M39" s="226">
        <f>SUM(M40:M41)</f>
        <v>0</v>
      </c>
      <c r="N39" s="225"/>
      <c r="O39" s="225">
        <f>SUM(O40:O41)</f>
        <v>0</v>
      </c>
      <c r="P39" s="225"/>
      <c r="Q39" s="225">
        <f>SUM(Q40:Q41)</f>
        <v>0</v>
      </c>
      <c r="R39" s="226"/>
      <c r="S39" s="226"/>
      <c r="T39" s="227"/>
      <c r="U39" s="221"/>
      <c r="V39" s="221">
        <f>SUM(V40:V41)</f>
        <v>0</v>
      </c>
      <c r="W39" s="221"/>
      <c r="X39" s="221"/>
      <c r="Y39" s="221"/>
      <c r="AG39" t="s">
        <v>167</v>
      </c>
    </row>
    <row r="40" spans="1:60" outlineLevel="1" x14ac:dyDescent="0.2">
      <c r="A40" s="237">
        <v>17</v>
      </c>
      <c r="B40" s="238" t="s">
        <v>388</v>
      </c>
      <c r="C40" s="248" t="s">
        <v>389</v>
      </c>
      <c r="D40" s="239" t="s">
        <v>208</v>
      </c>
      <c r="E40" s="240">
        <v>1</v>
      </c>
      <c r="F40" s="241"/>
      <c r="G40" s="242">
        <f>ROUND(E40*F40,2)</f>
        <v>0</v>
      </c>
      <c r="H40" s="241"/>
      <c r="I40" s="242">
        <f>ROUND(E40*H40,2)</f>
        <v>0</v>
      </c>
      <c r="J40" s="241"/>
      <c r="K40" s="242">
        <f>ROUND(E40*J40,2)</f>
        <v>0</v>
      </c>
      <c r="L40" s="242">
        <v>21</v>
      </c>
      <c r="M40" s="242">
        <f>G40*(1+L40/100)</f>
        <v>0</v>
      </c>
      <c r="N40" s="240">
        <v>0</v>
      </c>
      <c r="O40" s="240">
        <f>ROUND(E40*N40,2)</f>
        <v>0</v>
      </c>
      <c r="P40" s="240">
        <v>0</v>
      </c>
      <c r="Q40" s="240">
        <f>ROUND(E40*P40,2)</f>
        <v>0</v>
      </c>
      <c r="R40" s="242"/>
      <c r="S40" s="242" t="s">
        <v>172</v>
      </c>
      <c r="T40" s="243" t="s">
        <v>266</v>
      </c>
      <c r="U40" s="220">
        <v>0</v>
      </c>
      <c r="V40" s="220">
        <f>ROUND(E40*U40,2)</f>
        <v>0</v>
      </c>
      <c r="W40" s="220"/>
      <c r="X40" s="220" t="s">
        <v>390</v>
      </c>
      <c r="Y40" s="220" t="s">
        <v>175</v>
      </c>
      <c r="Z40" s="210"/>
      <c r="AA40" s="210"/>
      <c r="AB40" s="210"/>
      <c r="AC40" s="210"/>
      <c r="AD40" s="210"/>
      <c r="AE40" s="210"/>
      <c r="AF40" s="210"/>
      <c r="AG40" s="210" t="s">
        <v>391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1" x14ac:dyDescent="0.2">
      <c r="A41" s="237">
        <v>18</v>
      </c>
      <c r="B41" s="238" t="s">
        <v>392</v>
      </c>
      <c r="C41" s="248" t="s">
        <v>393</v>
      </c>
      <c r="D41" s="239" t="s">
        <v>208</v>
      </c>
      <c r="E41" s="240">
        <v>1</v>
      </c>
      <c r="F41" s="241"/>
      <c r="G41" s="242">
        <f>ROUND(E41*F41,2)</f>
        <v>0</v>
      </c>
      <c r="H41" s="241"/>
      <c r="I41" s="242">
        <f>ROUND(E41*H41,2)</f>
        <v>0</v>
      </c>
      <c r="J41" s="241"/>
      <c r="K41" s="242">
        <f>ROUND(E41*J41,2)</f>
        <v>0</v>
      </c>
      <c r="L41" s="242">
        <v>21</v>
      </c>
      <c r="M41" s="242">
        <f>G41*(1+L41/100)</f>
        <v>0</v>
      </c>
      <c r="N41" s="240">
        <v>0</v>
      </c>
      <c r="O41" s="240">
        <f>ROUND(E41*N41,2)</f>
        <v>0</v>
      </c>
      <c r="P41" s="240">
        <v>0</v>
      </c>
      <c r="Q41" s="240">
        <f>ROUND(E41*P41,2)</f>
        <v>0</v>
      </c>
      <c r="R41" s="242"/>
      <c r="S41" s="242" t="s">
        <v>202</v>
      </c>
      <c r="T41" s="243" t="s">
        <v>266</v>
      </c>
      <c r="U41" s="220">
        <v>0</v>
      </c>
      <c r="V41" s="220">
        <f>ROUND(E41*U41,2)</f>
        <v>0</v>
      </c>
      <c r="W41" s="220"/>
      <c r="X41" s="220" t="s">
        <v>390</v>
      </c>
      <c r="Y41" s="220" t="s">
        <v>175</v>
      </c>
      <c r="Z41" s="210"/>
      <c r="AA41" s="210"/>
      <c r="AB41" s="210"/>
      <c r="AC41" s="210"/>
      <c r="AD41" s="210"/>
      <c r="AE41" s="210"/>
      <c r="AF41" s="210"/>
      <c r="AG41" s="210" t="s">
        <v>391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x14ac:dyDescent="0.2">
      <c r="A42" s="222" t="s">
        <v>166</v>
      </c>
      <c r="B42" s="223" t="s">
        <v>138</v>
      </c>
      <c r="C42" s="245" t="s">
        <v>28</v>
      </c>
      <c r="D42" s="224"/>
      <c r="E42" s="225"/>
      <c r="F42" s="226"/>
      <c r="G42" s="226">
        <f>SUMIF(AG43:AG46,"&lt;&gt;NOR",G43:G46)</f>
        <v>0</v>
      </c>
      <c r="H42" s="226"/>
      <c r="I42" s="226">
        <f>SUM(I43:I46)</f>
        <v>0</v>
      </c>
      <c r="J42" s="226"/>
      <c r="K42" s="226">
        <f>SUM(K43:K46)</f>
        <v>0</v>
      </c>
      <c r="L42" s="226"/>
      <c r="M42" s="226">
        <f>SUM(M43:M46)</f>
        <v>0</v>
      </c>
      <c r="N42" s="225"/>
      <c r="O42" s="225">
        <f>SUM(O43:O46)</f>
        <v>0</v>
      </c>
      <c r="P42" s="225"/>
      <c r="Q42" s="225">
        <f>SUM(Q43:Q46)</f>
        <v>0</v>
      </c>
      <c r="R42" s="226"/>
      <c r="S42" s="226"/>
      <c r="T42" s="227"/>
      <c r="U42" s="221"/>
      <c r="V42" s="221">
        <f>SUM(V43:V46)</f>
        <v>0</v>
      </c>
      <c r="W42" s="221"/>
      <c r="X42" s="221"/>
      <c r="Y42" s="221"/>
      <c r="AG42" t="s">
        <v>167</v>
      </c>
    </row>
    <row r="43" spans="1:60" outlineLevel="1" x14ac:dyDescent="0.2">
      <c r="A43" s="237">
        <v>19</v>
      </c>
      <c r="B43" s="238" t="s">
        <v>394</v>
      </c>
      <c r="C43" s="248" t="s">
        <v>395</v>
      </c>
      <c r="D43" s="239" t="s">
        <v>208</v>
      </c>
      <c r="E43" s="240">
        <v>1</v>
      </c>
      <c r="F43" s="241"/>
      <c r="G43" s="242">
        <f>ROUND(E43*F43,2)</f>
        <v>0</v>
      </c>
      <c r="H43" s="241"/>
      <c r="I43" s="242">
        <f>ROUND(E43*H43,2)</f>
        <v>0</v>
      </c>
      <c r="J43" s="241"/>
      <c r="K43" s="242">
        <f>ROUND(E43*J43,2)</f>
        <v>0</v>
      </c>
      <c r="L43" s="242">
        <v>21</v>
      </c>
      <c r="M43" s="242">
        <f>G43*(1+L43/100)</f>
        <v>0</v>
      </c>
      <c r="N43" s="240">
        <v>0</v>
      </c>
      <c r="O43" s="240">
        <f>ROUND(E43*N43,2)</f>
        <v>0</v>
      </c>
      <c r="P43" s="240">
        <v>0</v>
      </c>
      <c r="Q43" s="240">
        <f>ROUND(E43*P43,2)</f>
        <v>0</v>
      </c>
      <c r="R43" s="242"/>
      <c r="S43" s="242" t="s">
        <v>202</v>
      </c>
      <c r="T43" s="243" t="s">
        <v>203</v>
      </c>
      <c r="U43" s="220">
        <v>0</v>
      </c>
      <c r="V43" s="220">
        <f>ROUND(E43*U43,2)</f>
        <v>0</v>
      </c>
      <c r="W43" s="220"/>
      <c r="X43" s="220" t="s">
        <v>390</v>
      </c>
      <c r="Y43" s="220" t="s">
        <v>175</v>
      </c>
      <c r="Z43" s="210"/>
      <c r="AA43" s="210"/>
      <c r="AB43" s="210"/>
      <c r="AC43" s="210"/>
      <c r="AD43" s="210"/>
      <c r="AE43" s="210"/>
      <c r="AF43" s="210"/>
      <c r="AG43" s="210" t="s">
        <v>396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outlineLevel="1" x14ac:dyDescent="0.2">
      <c r="A44" s="237">
        <v>20</v>
      </c>
      <c r="B44" s="238" t="s">
        <v>397</v>
      </c>
      <c r="C44" s="248" t="s">
        <v>398</v>
      </c>
      <c r="D44" s="239" t="s">
        <v>208</v>
      </c>
      <c r="E44" s="240">
        <v>1</v>
      </c>
      <c r="F44" s="241"/>
      <c r="G44" s="242">
        <f>ROUND(E44*F44,2)</f>
        <v>0</v>
      </c>
      <c r="H44" s="241"/>
      <c r="I44" s="242">
        <f>ROUND(E44*H44,2)</f>
        <v>0</v>
      </c>
      <c r="J44" s="241"/>
      <c r="K44" s="242">
        <f>ROUND(E44*J44,2)</f>
        <v>0</v>
      </c>
      <c r="L44" s="242">
        <v>21</v>
      </c>
      <c r="M44" s="242">
        <f>G44*(1+L44/100)</f>
        <v>0</v>
      </c>
      <c r="N44" s="240">
        <v>0</v>
      </c>
      <c r="O44" s="240">
        <f>ROUND(E44*N44,2)</f>
        <v>0</v>
      </c>
      <c r="P44" s="240">
        <v>0</v>
      </c>
      <c r="Q44" s="240">
        <f>ROUND(E44*P44,2)</f>
        <v>0</v>
      </c>
      <c r="R44" s="242"/>
      <c r="S44" s="242" t="s">
        <v>202</v>
      </c>
      <c r="T44" s="243" t="s">
        <v>203</v>
      </c>
      <c r="U44" s="220">
        <v>0</v>
      </c>
      <c r="V44" s="220">
        <f>ROUND(E44*U44,2)</f>
        <v>0</v>
      </c>
      <c r="W44" s="220"/>
      <c r="X44" s="220" t="s">
        <v>390</v>
      </c>
      <c r="Y44" s="220" t="s">
        <v>175</v>
      </c>
      <c r="Z44" s="210"/>
      <c r="AA44" s="210"/>
      <c r="AB44" s="210"/>
      <c r="AC44" s="210"/>
      <c r="AD44" s="210"/>
      <c r="AE44" s="210"/>
      <c r="AF44" s="210"/>
      <c r="AG44" s="210" t="s">
        <v>396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outlineLevel="1" x14ac:dyDescent="0.2">
      <c r="A45" s="237">
        <v>21</v>
      </c>
      <c r="B45" s="238" t="s">
        <v>399</v>
      </c>
      <c r="C45" s="248" t="s">
        <v>400</v>
      </c>
      <c r="D45" s="239" t="s">
        <v>208</v>
      </c>
      <c r="E45" s="240">
        <v>1</v>
      </c>
      <c r="F45" s="241"/>
      <c r="G45" s="242">
        <f>ROUND(E45*F45,2)</f>
        <v>0</v>
      </c>
      <c r="H45" s="241"/>
      <c r="I45" s="242">
        <f>ROUND(E45*H45,2)</f>
        <v>0</v>
      </c>
      <c r="J45" s="241"/>
      <c r="K45" s="242">
        <f>ROUND(E45*J45,2)</f>
        <v>0</v>
      </c>
      <c r="L45" s="242">
        <v>21</v>
      </c>
      <c r="M45" s="242">
        <f>G45*(1+L45/100)</f>
        <v>0</v>
      </c>
      <c r="N45" s="240">
        <v>0</v>
      </c>
      <c r="O45" s="240">
        <f>ROUND(E45*N45,2)</f>
        <v>0</v>
      </c>
      <c r="P45" s="240">
        <v>0</v>
      </c>
      <c r="Q45" s="240">
        <f>ROUND(E45*P45,2)</f>
        <v>0</v>
      </c>
      <c r="R45" s="242"/>
      <c r="S45" s="242" t="s">
        <v>202</v>
      </c>
      <c r="T45" s="243" t="s">
        <v>203</v>
      </c>
      <c r="U45" s="220">
        <v>0</v>
      </c>
      <c r="V45" s="220">
        <f>ROUND(E45*U45,2)</f>
        <v>0</v>
      </c>
      <c r="W45" s="220"/>
      <c r="X45" s="220" t="s">
        <v>390</v>
      </c>
      <c r="Y45" s="220" t="s">
        <v>175</v>
      </c>
      <c r="Z45" s="210"/>
      <c r="AA45" s="210"/>
      <c r="AB45" s="210"/>
      <c r="AC45" s="210"/>
      <c r="AD45" s="210"/>
      <c r="AE45" s="210"/>
      <c r="AF45" s="210"/>
      <c r="AG45" s="210" t="s">
        <v>396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1" x14ac:dyDescent="0.2">
      <c r="A46" s="229">
        <v>22</v>
      </c>
      <c r="B46" s="230" t="s">
        <v>401</v>
      </c>
      <c r="C46" s="246" t="s">
        <v>402</v>
      </c>
      <c r="D46" s="231" t="s">
        <v>208</v>
      </c>
      <c r="E46" s="232">
        <v>1</v>
      </c>
      <c r="F46" s="233"/>
      <c r="G46" s="234">
        <f>ROUND(E46*F46,2)</f>
        <v>0</v>
      </c>
      <c r="H46" s="233"/>
      <c r="I46" s="234">
        <f>ROUND(E46*H46,2)</f>
        <v>0</v>
      </c>
      <c r="J46" s="233"/>
      <c r="K46" s="234">
        <f>ROUND(E46*J46,2)</f>
        <v>0</v>
      </c>
      <c r="L46" s="234">
        <v>21</v>
      </c>
      <c r="M46" s="234">
        <f>G46*(1+L46/100)</f>
        <v>0</v>
      </c>
      <c r="N46" s="232">
        <v>0</v>
      </c>
      <c r="O46" s="232">
        <f>ROUND(E46*N46,2)</f>
        <v>0</v>
      </c>
      <c r="P46" s="232">
        <v>0</v>
      </c>
      <c r="Q46" s="232">
        <f>ROUND(E46*P46,2)</f>
        <v>0</v>
      </c>
      <c r="R46" s="234"/>
      <c r="S46" s="234" t="s">
        <v>202</v>
      </c>
      <c r="T46" s="235" t="s">
        <v>203</v>
      </c>
      <c r="U46" s="220">
        <v>0</v>
      </c>
      <c r="V46" s="220">
        <f>ROUND(E46*U46,2)</f>
        <v>0</v>
      </c>
      <c r="W46" s="220"/>
      <c r="X46" s="220" t="s">
        <v>390</v>
      </c>
      <c r="Y46" s="220" t="s">
        <v>175</v>
      </c>
      <c r="Z46" s="210"/>
      <c r="AA46" s="210"/>
      <c r="AB46" s="210"/>
      <c r="AC46" s="210"/>
      <c r="AD46" s="210"/>
      <c r="AE46" s="210"/>
      <c r="AF46" s="210"/>
      <c r="AG46" s="210" t="s">
        <v>396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x14ac:dyDescent="0.2">
      <c r="A47" s="3"/>
      <c r="B47" s="4"/>
      <c r="C47" s="249"/>
      <c r="D47" s="6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AE47">
        <v>15</v>
      </c>
      <c r="AF47">
        <v>21</v>
      </c>
      <c r="AG47" t="s">
        <v>152</v>
      </c>
    </row>
    <row r="48" spans="1:60" x14ac:dyDescent="0.2">
      <c r="A48" s="213"/>
      <c r="B48" s="214" t="s">
        <v>29</v>
      </c>
      <c r="C48" s="250"/>
      <c r="D48" s="215"/>
      <c r="E48" s="216"/>
      <c r="F48" s="216"/>
      <c r="G48" s="228">
        <f>G8+G25+G34+G39+G42</f>
        <v>0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AE48">
        <f>SUMIF(L7:L46,AE47,G7:G46)</f>
        <v>0</v>
      </c>
      <c r="AF48">
        <f>SUMIF(L7:L46,AF47,G7:G46)</f>
        <v>0</v>
      </c>
      <c r="AG48" t="s">
        <v>405</v>
      </c>
    </row>
    <row r="49" spans="3:33" x14ac:dyDescent="0.2">
      <c r="C49" s="251"/>
      <c r="D49" s="10"/>
      <c r="AG49" t="s">
        <v>406</v>
      </c>
    </row>
    <row r="50" spans="3:33" x14ac:dyDescent="0.2">
      <c r="D50" s="10"/>
    </row>
    <row r="51" spans="3:33" x14ac:dyDescent="0.2">
      <c r="D51" s="10"/>
    </row>
    <row r="52" spans="3:33" x14ac:dyDescent="0.2">
      <c r="D52" s="10"/>
    </row>
    <row r="53" spans="3:33" x14ac:dyDescent="0.2">
      <c r="D53" s="10"/>
    </row>
    <row r="54" spans="3:33" x14ac:dyDescent="0.2">
      <c r="D54" s="10"/>
    </row>
    <row r="55" spans="3:33" x14ac:dyDescent="0.2">
      <c r="D55" s="10"/>
    </row>
    <row r="56" spans="3:33" x14ac:dyDescent="0.2">
      <c r="D56" s="10"/>
    </row>
    <row r="57" spans="3:33" x14ac:dyDescent="0.2">
      <c r="D57" s="10"/>
    </row>
    <row r="58" spans="3:33" x14ac:dyDescent="0.2">
      <c r="D58" s="10"/>
    </row>
    <row r="59" spans="3:33" x14ac:dyDescent="0.2">
      <c r="D59" s="10"/>
    </row>
    <row r="60" spans="3:33" x14ac:dyDescent="0.2">
      <c r="D60" s="10"/>
    </row>
    <row r="61" spans="3:33" x14ac:dyDescent="0.2">
      <c r="D61" s="10"/>
    </row>
    <row r="62" spans="3:33" x14ac:dyDescent="0.2">
      <c r="D62" s="10"/>
    </row>
    <row r="63" spans="3:33" x14ac:dyDescent="0.2">
      <c r="D63" s="10"/>
    </row>
    <row r="64" spans="3:33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0"/>
    </row>
    <row r="69" spans="4:4" x14ac:dyDescent="0.2">
      <c r="D69" s="10"/>
    </row>
    <row r="70" spans="4:4" x14ac:dyDescent="0.2">
      <c r="D70" s="10"/>
    </row>
    <row r="71" spans="4:4" x14ac:dyDescent="0.2">
      <c r="D71" s="10"/>
    </row>
    <row r="72" spans="4:4" x14ac:dyDescent="0.2">
      <c r="D72" s="10"/>
    </row>
    <row r="73" spans="4:4" x14ac:dyDescent="0.2">
      <c r="D73" s="10"/>
    </row>
    <row r="74" spans="4:4" x14ac:dyDescent="0.2">
      <c r="D74" s="10"/>
    </row>
    <row r="75" spans="4:4" x14ac:dyDescent="0.2">
      <c r="D75" s="10"/>
    </row>
    <row r="76" spans="4:4" x14ac:dyDescent="0.2">
      <c r="D76" s="10"/>
    </row>
    <row r="77" spans="4:4" x14ac:dyDescent="0.2">
      <c r="D77" s="10"/>
    </row>
    <row r="78" spans="4:4" x14ac:dyDescent="0.2">
      <c r="D78" s="10"/>
    </row>
    <row r="79" spans="4:4" x14ac:dyDescent="0.2">
      <c r="D79" s="10"/>
    </row>
    <row r="80" spans="4:4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0Lgj65rfxW1vNIV/4udtv7gpZ23H4o/n5RHv6+1jgc+vz/bA7zYt7HQocjV+z0srrU4x/gNujljGkRq2TwWUNg==" saltValue="8HM4EfVb6ZonI0YeW3FFBw==" spinCount="100000" sheet="1" formatRows="0"/>
  <mergeCells count="16">
    <mergeCell ref="C30:G30"/>
    <mergeCell ref="C32:G32"/>
    <mergeCell ref="C36:G36"/>
    <mergeCell ref="C38:G38"/>
    <mergeCell ref="C14:G14"/>
    <mergeCell ref="C16:G16"/>
    <mergeCell ref="C20:G20"/>
    <mergeCell ref="C22:G22"/>
    <mergeCell ref="C24:G24"/>
    <mergeCell ref="C28:G28"/>
    <mergeCell ref="A1:G1"/>
    <mergeCell ref="C2:G2"/>
    <mergeCell ref="C3:G3"/>
    <mergeCell ref="C4:G4"/>
    <mergeCell ref="C10:G10"/>
    <mergeCell ref="C12:G12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729F0-D896-4F1D-BFD1-3FC706C45D86}">
  <sheetPr>
    <tabColor theme="7" tint="0.59999389629810485"/>
    <outlinePr summaryBelow="0"/>
  </sheetPr>
  <dimension ref="A1:BH5000"/>
  <sheetViews>
    <sheetView workbookViewId="0">
      <pane ySplit="7" topLeftCell="A56" activePane="bottomLeft" state="frozen"/>
      <selection pane="bottomLeft" activeCell="F36" sqref="F36"/>
    </sheetView>
  </sheetViews>
  <sheetFormatPr defaultRowHeight="12.75" outlineLevelRow="1" x14ac:dyDescent="0.2"/>
  <cols>
    <col min="1" max="1" width="3.42578125" customWidth="1"/>
    <col min="2" max="2" width="12.5703125" style="174" customWidth="1"/>
    <col min="3" max="3" width="63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25">
      <c r="A1" s="195" t="s">
        <v>139</v>
      </c>
      <c r="B1" s="195"/>
      <c r="C1" s="195"/>
      <c r="D1" s="195"/>
      <c r="E1" s="195"/>
      <c r="F1" s="195"/>
      <c r="G1" s="195"/>
      <c r="AG1" t="s">
        <v>140</v>
      </c>
    </row>
    <row r="2" spans="1:60" ht="24.95" customHeight="1" x14ac:dyDescent="0.2">
      <c r="A2" s="196" t="s">
        <v>7</v>
      </c>
      <c r="B2" s="49" t="s">
        <v>41</v>
      </c>
      <c r="C2" s="199" t="s">
        <v>42</v>
      </c>
      <c r="D2" s="197"/>
      <c r="E2" s="197"/>
      <c r="F2" s="197"/>
      <c r="G2" s="198"/>
      <c r="AG2" t="s">
        <v>141</v>
      </c>
    </row>
    <row r="3" spans="1:60" ht="24.95" customHeight="1" x14ac:dyDescent="0.2">
      <c r="A3" s="196" t="s">
        <v>8</v>
      </c>
      <c r="B3" s="49" t="s">
        <v>70</v>
      </c>
      <c r="C3" s="199" t="s">
        <v>71</v>
      </c>
      <c r="D3" s="197"/>
      <c r="E3" s="197"/>
      <c r="F3" s="197"/>
      <c r="G3" s="198"/>
      <c r="AC3" s="174" t="s">
        <v>141</v>
      </c>
      <c r="AG3" t="s">
        <v>142</v>
      </c>
    </row>
    <row r="4" spans="1:60" ht="24.95" customHeight="1" x14ac:dyDescent="0.2">
      <c r="A4" s="200" t="s">
        <v>9</v>
      </c>
      <c r="B4" s="201" t="s">
        <v>56</v>
      </c>
      <c r="C4" s="202" t="s">
        <v>72</v>
      </c>
      <c r="D4" s="203"/>
      <c r="E4" s="203"/>
      <c r="F4" s="203"/>
      <c r="G4" s="204"/>
      <c r="AG4" t="s">
        <v>143</v>
      </c>
    </row>
    <row r="5" spans="1:60" x14ac:dyDescent="0.2">
      <c r="D5" s="10"/>
    </row>
    <row r="6" spans="1:60" ht="38.25" x14ac:dyDescent="0.2">
      <c r="A6" s="206" t="s">
        <v>144</v>
      </c>
      <c r="B6" s="208" t="s">
        <v>145</v>
      </c>
      <c r="C6" s="208" t="s">
        <v>146</v>
      </c>
      <c r="D6" s="207" t="s">
        <v>147</v>
      </c>
      <c r="E6" s="206" t="s">
        <v>148</v>
      </c>
      <c r="F6" s="205" t="s">
        <v>149</v>
      </c>
      <c r="G6" s="206" t="s">
        <v>29</v>
      </c>
      <c r="H6" s="209" t="s">
        <v>30</v>
      </c>
      <c r="I6" s="209" t="s">
        <v>150</v>
      </c>
      <c r="J6" s="209" t="s">
        <v>31</v>
      </c>
      <c r="K6" s="209" t="s">
        <v>151</v>
      </c>
      <c r="L6" s="209" t="s">
        <v>152</v>
      </c>
      <c r="M6" s="209" t="s">
        <v>153</v>
      </c>
      <c r="N6" s="209" t="s">
        <v>154</v>
      </c>
      <c r="O6" s="209" t="s">
        <v>155</v>
      </c>
      <c r="P6" s="209" t="s">
        <v>156</v>
      </c>
      <c r="Q6" s="209" t="s">
        <v>157</v>
      </c>
      <c r="R6" s="209" t="s">
        <v>158</v>
      </c>
      <c r="S6" s="209" t="s">
        <v>159</v>
      </c>
      <c r="T6" s="209" t="s">
        <v>160</v>
      </c>
      <c r="U6" s="209" t="s">
        <v>161</v>
      </c>
      <c r="V6" s="209" t="s">
        <v>162</v>
      </c>
      <c r="W6" s="209" t="s">
        <v>163</v>
      </c>
      <c r="X6" s="209" t="s">
        <v>164</v>
      </c>
      <c r="Y6" s="209" t="s">
        <v>165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">
      <c r="A8" s="222" t="s">
        <v>166</v>
      </c>
      <c r="B8" s="223" t="s">
        <v>129</v>
      </c>
      <c r="C8" s="245" t="s">
        <v>130</v>
      </c>
      <c r="D8" s="224"/>
      <c r="E8" s="225"/>
      <c r="F8" s="226"/>
      <c r="G8" s="226">
        <f>SUMIF(AG9:AG23,"&lt;&gt;NOR",G9:G23)</f>
        <v>0</v>
      </c>
      <c r="H8" s="226"/>
      <c r="I8" s="226">
        <f>SUM(I9:I23)</f>
        <v>0</v>
      </c>
      <c r="J8" s="226"/>
      <c r="K8" s="226">
        <f>SUM(K9:K23)</f>
        <v>0</v>
      </c>
      <c r="L8" s="226"/>
      <c r="M8" s="226">
        <f>SUM(M9:M23)</f>
        <v>0</v>
      </c>
      <c r="N8" s="225"/>
      <c r="O8" s="225">
        <f>SUM(O9:O23)</f>
        <v>0</v>
      </c>
      <c r="P8" s="225"/>
      <c r="Q8" s="225">
        <f>SUM(Q9:Q23)</f>
        <v>0</v>
      </c>
      <c r="R8" s="226"/>
      <c r="S8" s="226"/>
      <c r="T8" s="227"/>
      <c r="U8" s="221"/>
      <c r="V8" s="221">
        <f>SUM(V9:V23)</f>
        <v>0</v>
      </c>
      <c r="W8" s="221"/>
      <c r="X8" s="221"/>
      <c r="Y8" s="221"/>
      <c r="AG8" t="s">
        <v>167</v>
      </c>
    </row>
    <row r="9" spans="1:60" outlineLevel="1" x14ac:dyDescent="0.2">
      <c r="A9" s="237">
        <v>1</v>
      </c>
      <c r="B9" s="238" t="s">
        <v>537</v>
      </c>
      <c r="C9" s="248" t="s">
        <v>538</v>
      </c>
      <c r="D9" s="239" t="s">
        <v>170</v>
      </c>
      <c r="E9" s="240">
        <v>180</v>
      </c>
      <c r="F9" s="241"/>
      <c r="G9" s="242">
        <f>ROUND(E9*F9,2)</f>
        <v>0</v>
      </c>
      <c r="H9" s="241"/>
      <c r="I9" s="242">
        <f>ROUND(E9*H9,2)</f>
        <v>0</v>
      </c>
      <c r="J9" s="241"/>
      <c r="K9" s="242">
        <f>ROUND(E9*J9,2)</f>
        <v>0</v>
      </c>
      <c r="L9" s="242">
        <v>21</v>
      </c>
      <c r="M9" s="242">
        <f>G9*(1+L9/100)</f>
        <v>0</v>
      </c>
      <c r="N9" s="240">
        <v>0</v>
      </c>
      <c r="O9" s="240">
        <f>ROUND(E9*N9,2)</f>
        <v>0</v>
      </c>
      <c r="P9" s="240">
        <v>0</v>
      </c>
      <c r="Q9" s="240">
        <f>ROUND(E9*P9,2)</f>
        <v>0</v>
      </c>
      <c r="R9" s="242"/>
      <c r="S9" s="242" t="s">
        <v>202</v>
      </c>
      <c r="T9" s="243" t="s">
        <v>266</v>
      </c>
      <c r="U9" s="220">
        <v>0</v>
      </c>
      <c r="V9" s="220">
        <f>ROUND(E9*U9,2)</f>
        <v>0</v>
      </c>
      <c r="W9" s="220"/>
      <c r="X9" s="220" t="s">
        <v>259</v>
      </c>
      <c r="Y9" s="220" t="s">
        <v>175</v>
      </c>
      <c r="Z9" s="210"/>
      <c r="AA9" s="210"/>
      <c r="AB9" s="210"/>
      <c r="AC9" s="210"/>
      <c r="AD9" s="210"/>
      <c r="AE9" s="210"/>
      <c r="AF9" s="210"/>
      <c r="AG9" s="210" t="s">
        <v>433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1" x14ac:dyDescent="0.2">
      <c r="A10" s="237">
        <v>2</v>
      </c>
      <c r="B10" s="238" t="s">
        <v>539</v>
      </c>
      <c r="C10" s="248" t="s">
        <v>540</v>
      </c>
      <c r="D10" s="239" t="s">
        <v>208</v>
      </c>
      <c r="E10" s="240">
        <v>1</v>
      </c>
      <c r="F10" s="241"/>
      <c r="G10" s="242">
        <f>ROUND(E10*F10,2)</f>
        <v>0</v>
      </c>
      <c r="H10" s="241"/>
      <c r="I10" s="242">
        <f>ROUND(E10*H10,2)</f>
        <v>0</v>
      </c>
      <c r="J10" s="241"/>
      <c r="K10" s="242">
        <f>ROUND(E10*J10,2)</f>
        <v>0</v>
      </c>
      <c r="L10" s="242">
        <v>21</v>
      </c>
      <c r="M10" s="242">
        <f>G10*(1+L10/100)</f>
        <v>0</v>
      </c>
      <c r="N10" s="240">
        <v>0</v>
      </c>
      <c r="O10" s="240">
        <f>ROUND(E10*N10,2)</f>
        <v>0</v>
      </c>
      <c r="P10" s="240">
        <v>0</v>
      </c>
      <c r="Q10" s="240">
        <f>ROUND(E10*P10,2)</f>
        <v>0</v>
      </c>
      <c r="R10" s="242"/>
      <c r="S10" s="242" t="s">
        <v>202</v>
      </c>
      <c r="T10" s="243" t="s">
        <v>266</v>
      </c>
      <c r="U10" s="220">
        <v>0</v>
      </c>
      <c r="V10" s="220">
        <f>ROUND(E10*U10,2)</f>
        <v>0</v>
      </c>
      <c r="W10" s="220"/>
      <c r="X10" s="220" t="s">
        <v>259</v>
      </c>
      <c r="Y10" s="220" t="s">
        <v>175</v>
      </c>
      <c r="Z10" s="210"/>
      <c r="AA10" s="210"/>
      <c r="AB10" s="210"/>
      <c r="AC10" s="210"/>
      <c r="AD10" s="210"/>
      <c r="AE10" s="210"/>
      <c r="AF10" s="210"/>
      <c r="AG10" s="210" t="s">
        <v>433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outlineLevel="1" x14ac:dyDescent="0.2">
      <c r="A11" s="237">
        <v>3</v>
      </c>
      <c r="B11" s="238" t="s">
        <v>541</v>
      </c>
      <c r="C11" s="248" t="s">
        <v>542</v>
      </c>
      <c r="D11" s="239" t="s">
        <v>208</v>
      </c>
      <c r="E11" s="240">
        <v>10</v>
      </c>
      <c r="F11" s="241"/>
      <c r="G11" s="242">
        <f>ROUND(E11*F11,2)</f>
        <v>0</v>
      </c>
      <c r="H11" s="241"/>
      <c r="I11" s="242">
        <f>ROUND(E11*H11,2)</f>
        <v>0</v>
      </c>
      <c r="J11" s="241"/>
      <c r="K11" s="242">
        <f>ROUND(E11*J11,2)</f>
        <v>0</v>
      </c>
      <c r="L11" s="242">
        <v>21</v>
      </c>
      <c r="M11" s="242">
        <f>G11*(1+L11/100)</f>
        <v>0</v>
      </c>
      <c r="N11" s="240">
        <v>0</v>
      </c>
      <c r="O11" s="240">
        <f>ROUND(E11*N11,2)</f>
        <v>0</v>
      </c>
      <c r="P11" s="240">
        <v>0</v>
      </c>
      <c r="Q11" s="240">
        <f>ROUND(E11*P11,2)</f>
        <v>0</v>
      </c>
      <c r="R11" s="242"/>
      <c r="S11" s="242" t="s">
        <v>202</v>
      </c>
      <c r="T11" s="243" t="s">
        <v>266</v>
      </c>
      <c r="U11" s="220">
        <v>0</v>
      </c>
      <c r="V11" s="220">
        <f>ROUND(E11*U11,2)</f>
        <v>0</v>
      </c>
      <c r="W11" s="220"/>
      <c r="X11" s="220" t="s">
        <v>259</v>
      </c>
      <c r="Y11" s="220" t="s">
        <v>175</v>
      </c>
      <c r="Z11" s="210"/>
      <c r="AA11" s="210"/>
      <c r="AB11" s="210"/>
      <c r="AC11" s="210"/>
      <c r="AD11" s="210"/>
      <c r="AE11" s="210"/>
      <c r="AF11" s="210"/>
      <c r="AG11" s="210" t="s">
        <v>433</v>
      </c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1" x14ac:dyDescent="0.2">
      <c r="A12" s="237">
        <v>4</v>
      </c>
      <c r="B12" s="238" t="s">
        <v>543</v>
      </c>
      <c r="C12" s="248" t="s">
        <v>544</v>
      </c>
      <c r="D12" s="239" t="s">
        <v>208</v>
      </c>
      <c r="E12" s="240">
        <v>5</v>
      </c>
      <c r="F12" s="241"/>
      <c r="G12" s="242">
        <f>ROUND(E12*F12,2)</f>
        <v>0</v>
      </c>
      <c r="H12" s="241"/>
      <c r="I12" s="242">
        <f>ROUND(E12*H12,2)</f>
        <v>0</v>
      </c>
      <c r="J12" s="241"/>
      <c r="K12" s="242">
        <f>ROUND(E12*J12,2)</f>
        <v>0</v>
      </c>
      <c r="L12" s="242">
        <v>21</v>
      </c>
      <c r="M12" s="242">
        <f>G12*(1+L12/100)</f>
        <v>0</v>
      </c>
      <c r="N12" s="240">
        <v>0</v>
      </c>
      <c r="O12" s="240">
        <f>ROUND(E12*N12,2)</f>
        <v>0</v>
      </c>
      <c r="P12" s="240">
        <v>0</v>
      </c>
      <c r="Q12" s="240">
        <f>ROUND(E12*P12,2)</f>
        <v>0</v>
      </c>
      <c r="R12" s="242"/>
      <c r="S12" s="242" t="s">
        <v>202</v>
      </c>
      <c r="T12" s="243" t="s">
        <v>266</v>
      </c>
      <c r="U12" s="220">
        <v>0</v>
      </c>
      <c r="V12" s="220">
        <f>ROUND(E12*U12,2)</f>
        <v>0</v>
      </c>
      <c r="W12" s="220"/>
      <c r="X12" s="220" t="s">
        <v>259</v>
      </c>
      <c r="Y12" s="220" t="s">
        <v>175</v>
      </c>
      <c r="Z12" s="210"/>
      <c r="AA12" s="210"/>
      <c r="AB12" s="210"/>
      <c r="AC12" s="210"/>
      <c r="AD12" s="210"/>
      <c r="AE12" s="210"/>
      <c r="AF12" s="210"/>
      <c r="AG12" s="210" t="s">
        <v>260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1" x14ac:dyDescent="0.2">
      <c r="A13" s="237">
        <v>5</v>
      </c>
      <c r="B13" s="238" t="s">
        <v>545</v>
      </c>
      <c r="C13" s="248" t="s">
        <v>546</v>
      </c>
      <c r="D13" s="239" t="s">
        <v>170</v>
      </c>
      <c r="E13" s="240">
        <v>77</v>
      </c>
      <c r="F13" s="241"/>
      <c r="G13" s="242">
        <f>ROUND(E13*F13,2)</f>
        <v>0</v>
      </c>
      <c r="H13" s="241"/>
      <c r="I13" s="242">
        <f>ROUND(E13*H13,2)</f>
        <v>0</v>
      </c>
      <c r="J13" s="241"/>
      <c r="K13" s="242">
        <f>ROUND(E13*J13,2)</f>
        <v>0</v>
      </c>
      <c r="L13" s="242">
        <v>21</v>
      </c>
      <c r="M13" s="242">
        <f>G13*(1+L13/100)</f>
        <v>0</v>
      </c>
      <c r="N13" s="240">
        <v>0</v>
      </c>
      <c r="O13" s="240">
        <f>ROUND(E13*N13,2)</f>
        <v>0</v>
      </c>
      <c r="P13" s="240">
        <v>0</v>
      </c>
      <c r="Q13" s="240">
        <f>ROUND(E13*P13,2)</f>
        <v>0</v>
      </c>
      <c r="R13" s="242"/>
      <c r="S13" s="242" t="s">
        <v>202</v>
      </c>
      <c r="T13" s="243" t="s">
        <v>266</v>
      </c>
      <c r="U13" s="220">
        <v>0</v>
      </c>
      <c r="V13" s="220">
        <f>ROUND(E13*U13,2)</f>
        <v>0</v>
      </c>
      <c r="W13" s="220"/>
      <c r="X13" s="220" t="s">
        <v>259</v>
      </c>
      <c r="Y13" s="220" t="s">
        <v>175</v>
      </c>
      <c r="Z13" s="210"/>
      <c r="AA13" s="210"/>
      <c r="AB13" s="210"/>
      <c r="AC13" s="210"/>
      <c r="AD13" s="210"/>
      <c r="AE13" s="210"/>
      <c r="AF13" s="210"/>
      <c r="AG13" s="210" t="s">
        <v>433</v>
      </c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outlineLevel="1" x14ac:dyDescent="0.2">
      <c r="A14" s="237">
        <v>6</v>
      </c>
      <c r="B14" s="238" t="s">
        <v>547</v>
      </c>
      <c r="C14" s="248" t="s">
        <v>548</v>
      </c>
      <c r="D14" s="239" t="s">
        <v>170</v>
      </c>
      <c r="E14" s="240">
        <v>220</v>
      </c>
      <c r="F14" s="241"/>
      <c r="G14" s="242">
        <f>ROUND(E14*F14,2)</f>
        <v>0</v>
      </c>
      <c r="H14" s="241"/>
      <c r="I14" s="242">
        <f>ROUND(E14*H14,2)</f>
        <v>0</v>
      </c>
      <c r="J14" s="241"/>
      <c r="K14" s="242">
        <f>ROUND(E14*J14,2)</f>
        <v>0</v>
      </c>
      <c r="L14" s="242">
        <v>21</v>
      </c>
      <c r="M14" s="242">
        <f>G14*(1+L14/100)</f>
        <v>0</v>
      </c>
      <c r="N14" s="240">
        <v>0</v>
      </c>
      <c r="O14" s="240">
        <f>ROUND(E14*N14,2)</f>
        <v>0</v>
      </c>
      <c r="P14" s="240">
        <v>0</v>
      </c>
      <c r="Q14" s="240">
        <f>ROUND(E14*P14,2)</f>
        <v>0</v>
      </c>
      <c r="R14" s="242"/>
      <c r="S14" s="242" t="s">
        <v>202</v>
      </c>
      <c r="T14" s="243" t="s">
        <v>266</v>
      </c>
      <c r="U14" s="220">
        <v>0</v>
      </c>
      <c r="V14" s="220">
        <f>ROUND(E14*U14,2)</f>
        <v>0</v>
      </c>
      <c r="W14" s="220"/>
      <c r="X14" s="220" t="s">
        <v>259</v>
      </c>
      <c r="Y14" s="220" t="s">
        <v>175</v>
      </c>
      <c r="Z14" s="210"/>
      <c r="AA14" s="210"/>
      <c r="AB14" s="210"/>
      <c r="AC14" s="210"/>
      <c r="AD14" s="210"/>
      <c r="AE14" s="210"/>
      <c r="AF14" s="210"/>
      <c r="AG14" s="210" t="s">
        <v>433</v>
      </c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1" x14ac:dyDescent="0.2">
      <c r="A15" s="237">
        <v>7</v>
      </c>
      <c r="B15" s="238" t="s">
        <v>549</v>
      </c>
      <c r="C15" s="248" t="s">
        <v>550</v>
      </c>
      <c r="D15" s="239" t="s">
        <v>208</v>
      </c>
      <c r="E15" s="240">
        <v>11</v>
      </c>
      <c r="F15" s="241"/>
      <c r="G15" s="242">
        <f>ROUND(E15*F15,2)</f>
        <v>0</v>
      </c>
      <c r="H15" s="241"/>
      <c r="I15" s="242">
        <f>ROUND(E15*H15,2)</f>
        <v>0</v>
      </c>
      <c r="J15" s="241"/>
      <c r="K15" s="242">
        <f>ROUND(E15*J15,2)</f>
        <v>0</v>
      </c>
      <c r="L15" s="242">
        <v>21</v>
      </c>
      <c r="M15" s="242">
        <f>G15*(1+L15/100)</f>
        <v>0</v>
      </c>
      <c r="N15" s="240">
        <v>0</v>
      </c>
      <c r="O15" s="240">
        <f>ROUND(E15*N15,2)</f>
        <v>0</v>
      </c>
      <c r="P15" s="240">
        <v>0</v>
      </c>
      <c r="Q15" s="240">
        <f>ROUND(E15*P15,2)</f>
        <v>0</v>
      </c>
      <c r="R15" s="242"/>
      <c r="S15" s="242" t="s">
        <v>202</v>
      </c>
      <c r="T15" s="243" t="s">
        <v>266</v>
      </c>
      <c r="U15" s="220">
        <v>0</v>
      </c>
      <c r="V15" s="220">
        <f>ROUND(E15*U15,2)</f>
        <v>0</v>
      </c>
      <c r="W15" s="220"/>
      <c r="X15" s="220" t="s">
        <v>259</v>
      </c>
      <c r="Y15" s="220" t="s">
        <v>175</v>
      </c>
      <c r="Z15" s="210"/>
      <c r="AA15" s="210"/>
      <c r="AB15" s="210"/>
      <c r="AC15" s="210"/>
      <c r="AD15" s="210"/>
      <c r="AE15" s="210"/>
      <c r="AF15" s="210"/>
      <c r="AG15" s="210" t="s">
        <v>433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outlineLevel="1" x14ac:dyDescent="0.2">
      <c r="A16" s="237">
        <v>8</v>
      </c>
      <c r="B16" s="238" t="s">
        <v>551</v>
      </c>
      <c r="C16" s="248" t="s">
        <v>552</v>
      </c>
      <c r="D16" s="239" t="s">
        <v>170</v>
      </c>
      <c r="E16" s="240">
        <v>200</v>
      </c>
      <c r="F16" s="241"/>
      <c r="G16" s="242">
        <f>ROUND(E16*F16,2)</f>
        <v>0</v>
      </c>
      <c r="H16" s="241"/>
      <c r="I16" s="242">
        <f>ROUND(E16*H16,2)</f>
        <v>0</v>
      </c>
      <c r="J16" s="241"/>
      <c r="K16" s="242">
        <f>ROUND(E16*J16,2)</f>
        <v>0</v>
      </c>
      <c r="L16" s="242">
        <v>21</v>
      </c>
      <c r="M16" s="242">
        <f>G16*(1+L16/100)</f>
        <v>0</v>
      </c>
      <c r="N16" s="240">
        <v>0</v>
      </c>
      <c r="O16" s="240">
        <f>ROUND(E16*N16,2)</f>
        <v>0</v>
      </c>
      <c r="P16" s="240">
        <v>0</v>
      </c>
      <c r="Q16" s="240">
        <f>ROUND(E16*P16,2)</f>
        <v>0</v>
      </c>
      <c r="R16" s="242"/>
      <c r="S16" s="242" t="s">
        <v>202</v>
      </c>
      <c r="T16" s="243" t="s">
        <v>266</v>
      </c>
      <c r="U16" s="220">
        <v>0</v>
      </c>
      <c r="V16" s="220">
        <f>ROUND(E16*U16,2)</f>
        <v>0</v>
      </c>
      <c r="W16" s="220"/>
      <c r="X16" s="220" t="s">
        <v>259</v>
      </c>
      <c r="Y16" s="220" t="s">
        <v>175</v>
      </c>
      <c r="Z16" s="210"/>
      <c r="AA16" s="210"/>
      <c r="AB16" s="210"/>
      <c r="AC16" s="210"/>
      <c r="AD16" s="210"/>
      <c r="AE16" s="210"/>
      <c r="AF16" s="210"/>
      <c r="AG16" s="210" t="s">
        <v>433</v>
      </c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outlineLevel="1" x14ac:dyDescent="0.2">
      <c r="A17" s="237">
        <v>9</v>
      </c>
      <c r="B17" s="238" t="s">
        <v>553</v>
      </c>
      <c r="C17" s="248" t="s">
        <v>554</v>
      </c>
      <c r="D17" s="239" t="s">
        <v>170</v>
      </c>
      <c r="E17" s="240">
        <v>15</v>
      </c>
      <c r="F17" s="241"/>
      <c r="G17" s="242">
        <f>ROUND(E17*F17,2)</f>
        <v>0</v>
      </c>
      <c r="H17" s="241"/>
      <c r="I17" s="242">
        <f>ROUND(E17*H17,2)</f>
        <v>0</v>
      </c>
      <c r="J17" s="241"/>
      <c r="K17" s="242">
        <f>ROUND(E17*J17,2)</f>
        <v>0</v>
      </c>
      <c r="L17" s="242">
        <v>21</v>
      </c>
      <c r="M17" s="242">
        <f>G17*(1+L17/100)</f>
        <v>0</v>
      </c>
      <c r="N17" s="240">
        <v>0</v>
      </c>
      <c r="O17" s="240">
        <f>ROUND(E17*N17,2)</f>
        <v>0</v>
      </c>
      <c r="P17" s="240">
        <v>0</v>
      </c>
      <c r="Q17" s="240">
        <f>ROUND(E17*P17,2)</f>
        <v>0</v>
      </c>
      <c r="R17" s="242"/>
      <c r="S17" s="242" t="s">
        <v>202</v>
      </c>
      <c r="T17" s="243" t="s">
        <v>266</v>
      </c>
      <c r="U17" s="220">
        <v>0</v>
      </c>
      <c r="V17" s="220">
        <f>ROUND(E17*U17,2)</f>
        <v>0</v>
      </c>
      <c r="W17" s="220"/>
      <c r="X17" s="220" t="s">
        <v>259</v>
      </c>
      <c r="Y17" s="220" t="s">
        <v>175</v>
      </c>
      <c r="Z17" s="210"/>
      <c r="AA17" s="210"/>
      <c r="AB17" s="210"/>
      <c r="AC17" s="210"/>
      <c r="AD17" s="210"/>
      <c r="AE17" s="210"/>
      <c r="AF17" s="210"/>
      <c r="AG17" s="210" t="s">
        <v>433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outlineLevel="1" x14ac:dyDescent="0.2">
      <c r="A18" s="237">
        <v>10</v>
      </c>
      <c r="B18" s="238" t="s">
        <v>555</v>
      </c>
      <c r="C18" s="248" t="s">
        <v>556</v>
      </c>
      <c r="D18" s="239" t="s">
        <v>208</v>
      </c>
      <c r="E18" s="240">
        <v>11</v>
      </c>
      <c r="F18" s="241"/>
      <c r="G18" s="242">
        <f>ROUND(E18*F18,2)</f>
        <v>0</v>
      </c>
      <c r="H18" s="241"/>
      <c r="I18" s="242">
        <f>ROUND(E18*H18,2)</f>
        <v>0</v>
      </c>
      <c r="J18" s="241"/>
      <c r="K18" s="242">
        <f>ROUND(E18*J18,2)</f>
        <v>0</v>
      </c>
      <c r="L18" s="242">
        <v>21</v>
      </c>
      <c r="M18" s="242">
        <f>G18*(1+L18/100)</f>
        <v>0</v>
      </c>
      <c r="N18" s="240">
        <v>0</v>
      </c>
      <c r="O18" s="240">
        <f>ROUND(E18*N18,2)</f>
        <v>0</v>
      </c>
      <c r="P18" s="240">
        <v>0</v>
      </c>
      <c r="Q18" s="240">
        <f>ROUND(E18*P18,2)</f>
        <v>0</v>
      </c>
      <c r="R18" s="242"/>
      <c r="S18" s="242" t="s">
        <v>202</v>
      </c>
      <c r="T18" s="243" t="s">
        <v>266</v>
      </c>
      <c r="U18" s="220">
        <v>0</v>
      </c>
      <c r="V18" s="220">
        <f>ROUND(E18*U18,2)</f>
        <v>0</v>
      </c>
      <c r="W18" s="220"/>
      <c r="X18" s="220" t="s">
        <v>259</v>
      </c>
      <c r="Y18" s="220" t="s">
        <v>175</v>
      </c>
      <c r="Z18" s="210"/>
      <c r="AA18" s="210"/>
      <c r="AB18" s="210"/>
      <c r="AC18" s="210"/>
      <c r="AD18" s="210"/>
      <c r="AE18" s="210"/>
      <c r="AF18" s="210"/>
      <c r="AG18" s="210" t="s">
        <v>260</v>
      </c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1" x14ac:dyDescent="0.2">
      <c r="A19" s="237">
        <v>11</v>
      </c>
      <c r="B19" s="238" t="s">
        <v>557</v>
      </c>
      <c r="C19" s="248" t="s">
        <v>558</v>
      </c>
      <c r="D19" s="239" t="s">
        <v>208</v>
      </c>
      <c r="E19" s="240">
        <v>11</v>
      </c>
      <c r="F19" s="241"/>
      <c r="G19" s="242">
        <f>ROUND(E19*F19,2)</f>
        <v>0</v>
      </c>
      <c r="H19" s="241"/>
      <c r="I19" s="242">
        <f>ROUND(E19*H19,2)</f>
        <v>0</v>
      </c>
      <c r="J19" s="241"/>
      <c r="K19" s="242">
        <f>ROUND(E19*J19,2)</f>
        <v>0</v>
      </c>
      <c r="L19" s="242">
        <v>21</v>
      </c>
      <c r="M19" s="242">
        <f>G19*(1+L19/100)</f>
        <v>0</v>
      </c>
      <c r="N19" s="240">
        <v>0</v>
      </c>
      <c r="O19" s="240">
        <f>ROUND(E19*N19,2)</f>
        <v>0</v>
      </c>
      <c r="P19" s="240">
        <v>0</v>
      </c>
      <c r="Q19" s="240">
        <f>ROUND(E19*P19,2)</f>
        <v>0</v>
      </c>
      <c r="R19" s="242"/>
      <c r="S19" s="242" t="s">
        <v>202</v>
      </c>
      <c r="T19" s="243" t="s">
        <v>266</v>
      </c>
      <c r="U19" s="220">
        <v>0</v>
      </c>
      <c r="V19" s="220">
        <f>ROUND(E19*U19,2)</f>
        <v>0</v>
      </c>
      <c r="W19" s="220"/>
      <c r="X19" s="220" t="s">
        <v>259</v>
      </c>
      <c r="Y19" s="220" t="s">
        <v>175</v>
      </c>
      <c r="Z19" s="210"/>
      <c r="AA19" s="210"/>
      <c r="AB19" s="210"/>
      <c r="AC19" s="210"/>
      <c r="AD19" s="210"/>
      <c r="AE19" s="210"/>
      <c r="AF19" s="210"/>
      <c r="AG19" s="210" t="s">
        <v>433</v>
      </c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outlineLevel="1" x14ac:dyDescent="0.2">
      <c r="A20" s="237">
        <v>12</v>
      </c>
      <c r="B20" s="238" t="s">
        <v>559</v>
      </c>
      <c r="C20" s="248" t="s">
        <v>560</v>
      </c>
      <c r="D20" s="239" t="s">
        <v>208</v>
      </c>
      <c r="E20" s="240">
        <v>11</v>
      </c>
      <c r="F20" s="241"/>
      <c r="G20" s="242">
        <f>ROUND(E20*F20,2)</f>
        <v>0</v>
      </c>
      <c r="H20" s="241"/>
      <c r="I20" s="242">
        <f>ROUND(E20*H20,2)</f>
        <v>0</v>
      </c>
      <c r="J20" s="241"/>
      <c r="K20" s="242">
        <f>ROUND(E20*J20,2)</f>
        <v>0</v>
      </c>
      <c r="L20" s="242">
        <v>21</v>
      </c>
      <c r="M20" s="242">
        <f>G20*(1+L20/100)</f>
        <v>0</v>
      </c>
      <c r="N20" s="240">
        <v>0</v>
      </c>
      <c r="O20" s="240">
        <f>ROUND(E20*N20,2)</f>
        <v>0</v>
      </c>
      <c r="P20" s="240">
        <v>0</v>
      </c>
      <c r="Q20" s="240">
        <f>ROUND(E20*P20,2)</f>
        <v>0</v>
      </c>
      <c r="R20" s="242"/>
      <c r="S20" s="242" t="s">
        <v>202</v>
      </c>
      <c r="T20" s="243" t="s">
        <v>266</v>
      </c>
      <c r="U20" s="220">
        <v>0</v>
      </c>
      <c r="V20" s="220">
        <f>ROUND(E20*U20,2)</f>
        <v>0</v>
      </c>
      <c r="W20" s="220"/>
      <c r="X20" s="220" t="s">
        <v>259</v>
      </c>
      <c r="Y20" s="220" t="s">
        <v>175</v>
      </c>
      <c r="Z20" s="210"/>
      <c r="AA20" s="210"/>
      <c r="AB20" s="210"/>
      <c r="AC20" s="210"/>
      <c r="AD20" s="210"/>
      <c r="AE20" s="210"/>
      <c r="AF20" s="210"/>
      <c r="AG20" s="210" t="s">
        <v>433</v>
      </c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outlineLevel="1" x14ac:dyDescent="0.2">
      <c r="A21" s="237">
        <v>13</v>
      </c>
      <c r="B21" s="238" t="s">
        <v>561</v>
      </c>
      <c r="C21" s="248" t="s">
        <v>562</v>
      </c>
      <c r="D21" s="239" t="s">
        <v>257</v>
      </c>
      <c r="E21" s="240">
        <v>51</v>
      </c>
      <c r="F21" s="241"/>
      <c r="G21" s="242">
        <f>ROUND(E21*F21,2)</f>
        <v>0</v>
      </c>
      <c r="H21" s="241"/>
      <c r="I21" s="242">
        <f>ROUND(E21*H21,2)</f>
        <v>0</v>
      </c>
      <c r="J21" s="241"/>
      <c r="K21" s="242">
        <f>ROUND(E21*J21,2)</f>
        <v>0</v>
      </c>
      <c r="L21" s="242">
        <v>21</v>
      </c>
      <c r="M21" s="242">
        <f>G21*(1+L21/100)</f>
        <v>0</v>
      </c>
      <c r="N21" s="240">
        <v>0</v>
      </c>
      <c r="O21" s="240">
        <f>ROUND(E21*N21,2)</f>
        <v>0</v>
      </c>
      <c r="P21" s="240">
        <v>0</v>
      </c>
      <c r="Q21" s="240">
        <f>ROUND(E21*P21,2)</f>
        <v>0</v>
      </c>
      <c r="R21" s="242"/>
      <c r="S21" s="242" t="s">
        <v>202</v>
      </c>
      <c r="T21" s="243" t="s">
        <v>266</v>
      </c>
      <c r="U21" s="220">
        <v>0</v>
      </c>
      <c r="V21" s="220">
        <f>ROUND(E21*U21,2)</f>
        <v>0</v>
      </c>
      <c r="W21" s="220"/>
      <c r="X21" s="220" t="s">
        <v>259</v>
      </c>
      <c r="Y21" s="220" t="s">
        <v>175</v>
      </c>
      <c r="Z21" s="210"/>
      <c r="AA21" s="210"/>
      <c r="AB21" s="210"/>
      <c r="AC21" s="210"/>
      <c r="AD21" s="210"/>
      <c r="AE21" s="210"/>
      <c r="AF21" s="210"/>
      <c r="AG21" s="210" t="s">
        <v>433</v>
      </c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1" x14ac:dyDescent="0.2">
      <c r="A22" s="237">
        <v>14</v>
      </c>
      <c r="B22" s="238" t="s">
        <v>563</v>
      </c>
      <c r="C22" s="248" t="s">
        <v>564</v>
      </c>
      <c r="D22" s="239" t="s">
        <v>208</v>
      </c>
      <c r="E22" s="240">
        <v>2</v>
      </c>
      <c r="F22" s="241"/>
      <c r="G22" s="242">
        <f>ROUND(E22*F22,2)</f>
        <v>0</v>
      </c>
      <c r="H22" s="241"/>
      <c r="I22" s="242">
        <f>ROUND(E22*H22,2)</f>
        <v>0</v>
      </c>
      <c r="J22" s="241"/>
      <c r="K22" s="242">
        <f>ROUND(E22*J22,2)</f>
        <v>0</v>
      </c>
      <c r="L22" s="242">
        <v>21</v>
      </c>
      <c r="M22" s="242">
        <f>G22*(1+L22/100)</f>
        <v>0</v>
      </c>
      <c r="N22" s="240">
        <v>0</v>
      </c>
      <c r="O22" s="240">
        <f>ROUND(E22*N22,2)</f>
        <v>0</v>
      </c>
      <c r="P22" s="240">
        <v>0</v>
      </c>
      <c r="Q22" s="240">
        <f>ROUND(E22*P22,2)</f>
        <v>0</v>
      </c>
      <c r="R22" s="242"/>
      <c r="S22" s="242" t="s">
        <v>202</v>
      </c>
      <c r="T22" s="243" t="s">
        <v>266</v>
      </c>
      <c r="U22" s="220">
        <v>0</v>
      </c>
      <c r="V22" s="220">
        <f>ROUND(E22*U22,2)</f>
        <v>0</v>
      </c>
      <c r="W22" s="220"/>
      <c r="X22" s="220" t="s">
        <v>259</v>
      </c>
      <c r="Y22" s="220" t="s">
        <v>175</v>
      </c>
      <c r="Z22" s="210"/>
      <c r="AA22" s="210"/>
      <c r="AB22" s="210"/>
      <c r="AC22" s="210"/>
      <c r="AD22" s="210"/>
      <c r="AE22" s="210"/>
      <c r="AF22" s="210"/>
      <c r="AG22" s="210" t="s">
        <v>433</v>
      </c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1" x14ac:dyDescent="0.2">
      <c r="A23" s="237">
        <v>15</v>
      </c>
      <c r="B23" s="238" t="s">
        <v>565</v>
      </c>
      <c r="C23" s="248" t="s">
        <v>566</v>
      </c>
      <c r="D23" s="239" t="s">
        <v>0</v>
      </c>
      <c r="E23" s="241"/>
      <c r="F23" s="241"/>
      <c r="G23" s="242">
        <f>ROUND(E23*F23,2)</f>
        <v>0</v>
      </c>
      <c r="H23" s="241"/>
      <c r="I23" s="242">
        <f>ROUND(E23*H23,2)</f>
        <v>0</v>
      </c>
      <c r="J23" s="241"/>
      <c r="K23" s="242">
        <f>ROUND(E23*J23,2)</f>
        <v>0</v>
      </c>
      <c r="L23" s="242">
        <v>21</v>
      </c>
      <c r="M23" s="242">
        <f>G23*(1+L23/100)</f>
        <v>0</v>
      </c>
      <c r="N23" s="240">
        <v>0</v>
      </c>
      <c r="O23" s="240">
        <f>ROUND(E23*N23,2)</f>
        <v>0</v>
      </c>
      <c r="P23" s="240">
        <v>0</v>
      </c>
      <c r="Q23" s="240">
        <f>ROUND(E23*P23,2)</f>
        <v>0</v>
      </c>
      <c r="R23" s="242"/>
      <c r="S23" s="242" t="s">
        <v>202</v>
      </c>
      <c r="T23" s="243" t="s">
        <v>266</v>
      </c>
      <c r="U23" s="220">
        <v>0</v>
      </c>
      <c r="V23" s="220">
        <f>ROUND(E23*U23,2)</f>
        <v>0</v>
      </c>
      <c r="W23" s="220"/>
      <c r="X23" s="220" t="s">
        <v>259</v>
      </c>
      <c r="Y23" s="220" t="s">
        <v>175</v>
      </c>
      <c r="Z23" s="210"/>
      <c r="AA23" s="210"/>
      <c r="AB23" s="210"/>
      <c r="AC23" s="210"/>
      <c r="AD23" s="210"/>
      <c r="AE23" s="210"/>
      <c r="AF23" s="210"/>
      <c r="AG23" s="210" t="s">
        <v>433</v>
      </c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x14ac:dyDescent="0.2">
      <c r="A24" s="222" t="s">
        <v>166</v>
      </c>
      <c r="B24" s="223" t="s">
        <v>131</v>
      </c>
      <c r="C24" s="245" t="s">
        <v>132</v>
      </c>
      <c r="D24" s="224"/>
      <c r="E24" s="225"/>
      <c r="F24" s="226"/>
      <c r="G24" s="226">
        <f>SUMIF(AG25:AG40,"&lt;&gt;NOR",G25:G40)</f>
        <v>0</v>
      </c>
      <c r="H24" s="226"/>
      <c r="I24" s="226">
        <f>SUM(I25:I40)</f>
        <v>0</v>
      </c>
      <c r="J24" s="226"/>
      <c r="K24" s="226">
        <f>SUM(K25:K40)</f>
        <v>0</v>
      </c>
      <c r="L24" s="226"/>
      <c r="M24" s="226">
        <f>SUM(M25:M40)</f>
        <v>0</v>
      </c>
      <c r="N24" s="225"/>
      <c r="O24" s="225">
        <f>SUM(O25:O40)</f>
        <v>0</v>
      </c>
      <c r="P24" s="225"/>
      <c r="Q24" s="225">
        <f>SUM(Q25:Q40)</f>
        <v>0</v>
      </c>
      <c r="R24" s="226"/>
      <c r="S24" s="226"/>
      <c r="T24" s="227"/>
      <c r="U24" s="221"/>
      <c r="V24" s="221">
        <f>SUM(V25:V40)</f>
        <v>0</v>
      </c>
      <c r="W24" s="221"/>
      <c r="X24" s="221"/>
      <c r="Y24" s="221"/>
      <c r="AG24" t="s">
        <v>167</v>
      </c>
    </row>
    <row r="25" spans="1:60" outlineLevel="1" x14ac:dyDescent="0.2">
      <c r="A25" s="237">
        <v>16</v>
      </c>
      <c r="B25" s="238" t="s">
        <v>567</v>
      </c>
      <c r="C25" s="248" t="s">
        <v>568</v>
      </c>
      <c r="D25" s="239" t="s">
        <v>170</v>
      </c>
      <c r="E25" s="240">
        <v>15</v>
      </c>
      <c r="F25" s="241"/>
      <c r="G25" s="242">
        <f>ROUND(E25*F25,2)</f>
        <v>0</v>
      </c>
      <c r="H25" s="241"/>
      <c r="I25" s="242">
        <f>ROUND(E25*H25,2)</f>
        <v>0</v>
      </c>
      <c r="J25" s="241"/>
      <c r="K25" s="242">
        <f>ROUND(E25*J25,2)</f>
        <v>0</v>
      </c>
      <c r="L25" s="242">
        <v>21</v>
      </c>
      <c r="M25" s="242">
        <f>G25*(1+L25/100)</f>
        <v>0</v>
      </c>
      <c r="N25" s="240">
        <v>0</v>
      </c>
      <c r="O25" s="240">
        <f>ROUND(E25*N25,2)</f>
        <v>0</v>
      </c>
      <c r="P25" s="240">
        <v>0</v>
      </c>
      <c r="Q25" s="240">
        <f>ROUND(E25*P25,2)</f>
        <v>0</v>
      </c>
      <c r="R25" s="242"/>
      <c r="S25" s="242" t="s">
        <v>202</v>
      </c>
      <c r="T25" s="243" t="s">
        <v>266</v>
      </c>
      <c r="U25" s="220">
        <v>0</v>
      </c>
      <c r="V25" s="220">
        <f>ROUND(E25*U25,2)</f>
        <v>0</v>
      </c>
      <c r="W25" s="220"/>
      <c r="X25" s="220" t="s">
        <v>174</v>
      </c>
      <c r="Y25" s="220" t="s">
        <v>175</v>
      </c>
      <c r="Z25" s="210"/>
      <c r="AA25" s="210"/>
      <c r="AB25" s="210"/>
      <c r="AC25" s="210"/>
      <c r="AD25" s="210"/>
      <c r="AE25" s="210"/>
      <c r="AF25" s="210"/>
      <c r="AG25" s="210" t="s">
        <v>569</v>
      </c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1" x14ac:dyDescent="0.2">
      <c r="A26" s="237">
        <v>17</v>
      </c>
      <c r="B26" s="238" t="s">
        <v>570</v>
      </c>
      <c r="C26" s="248" t="s">
        <v>571</v>
      </c>
      <c r="D26" s="239" t="s">
        <v>170</v>
      </c>
      <c r="E26" s="240">
        <v>200</v>
      </c>
      <c r="F26" s="241"/>
      <c r="G26" s="242">
        <f>ROUND(E26*F26,2)</f>
        <v>0</v>
      </c>
      <c r="H26" s="241"/>
      <c r="I26" s="242">
        <f>ROUND(E26*H26,2)</f>
        <v>0</v>
      </c>
      <c r="J26" s="241"/>
      <c r="K26" s="242">
        <f>ROUND(E26*J26,2)</f>
        <v>0</v>
      </c>
      <c r="L26" s="242">
        <v>21</v>
      </c>
      <c r="M26" s="242">
        <f>G26*(1+L26/100)</f>
        <v>0</v>
      </c>
      <c r="N26" s="240">
        <v>0</v>
      </c>
      <c r="O26" s="240">
        <f>ROUND(E26*N26,2)</f>
        <v>0</v>
      </c>
      <c r="P26" s="240">
        <v>0</v>
      </c>
      <c r="Q26" s="240">
        <f>ROUND(E26*P26,2)</f>
        <v>0</v>
      </c>
      <c r="R26" s="242"/>
      <c r="S26" s="242" t="s">
        <v>202</v>
      </c>
      <c r="T26" s="243" t="s">
        <v>266</v>
      </c>
      <c r="U26" s="220">
        <v>0</v>
      </c>
      <c r="V26" s="220">
        <f>ROUND(E26*U26,2)</f>
        <v>0</v>
      </c>
      <c r="W26" s="220"/>
      <c r="X26" s="220" t="s">
        <v>174</v>
      </c>
      <c r="Y26" s="220" t="s">
        <v>175</v>
      </c>
      <c r="Z26" s="210"/>
      <c r="AA26" s="210"/>
      <c r="AB26" s="210"/>
      <c r="AC26" s="210"/>
      <c r="AD26" s="210"/>
      <c r="AE26" s="210"/>
      <c r="AF26" s="210"/>
      <c r="AG26" s="210" t="s">
        <v>569</v>
      </c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1" x14ac:dyDescent="0.2">
      <c r="A27" s="237">
        <v>18</v>
      </c>
      <c r="B27" s="238" t="s">
        <v>572</v>
      </c>
      <c r="C27" s="248" t="s">
        <v>573</v>
      </c>
      <c r="D27" s="239" t="s">
        <v>208</v>
      </c>
      <c r="E27" s="240">
        <v>33</v>
      </c>
      <c r="F27" s="241"/>
      <c r="G27" s="242">
        <f>ROUND(E27*F27,2)</f>
        <v>0</v>
      </c>
      <c r="H27" s="241"/>
      <c r="I27" s="242">
        <f>ROUND(E27*H27,2)</f>
        <v>0</v>
      </c>
      <c r="J27" s="241"/>
      <c r="K27" s="242">
        <f>ROUND(E27*J27,2)</f>
        <v>0</v>
      </c>
      <c r="L27" s="242">
        <v>21</v>
      </c>
      <c r="M27" s="242">
        <f>G27*(1+L27/100)</f>
        <v>0</v>
      </c>
      <c r="N27" s="240">
        <v>0</v>
      </c>
      <c r="O27" s="240">
        <f>ROUND(E27*N27,2)</f>
        <v>0</v>
      </c>
      <c r="P27" s="240">
        <v>0</v>
      </c>
      <c r="Q27" s="240">
        <f>ROUND(E27*P27,2)</f>
        <v>0</v>
      </c>
      <c r="R27" s="242"/>
      <c r="S27" s="242" t="s">
        <v>202</v>
      </c>
      <c r="T27" s="243" t="s">
        <v>266</v>
      </c>
      <c r="U27" s="220">
        <v>0</v>
      </c>
      <c r="V27" s="220">
        <f>ROUND(E27*U27,2)</f>
        <v>0</v>
      </c>
      <c r="W27" s="220"/>
      <c r="X27" s="220" t="s">
        <v>174</v>
      </c>
      <c r="Y27" s="220" t="s">
        <v>175</v>
      </c>
      <c r="Z27" s="210"/>
      <c r="AA27" s="210"/>
      <c r="AB27" s="210"/>
      <c r="AC27" s="210"/>
      <c r="AD27" s="210"/>
      <c r="AE27" s="210"/>
      <c r="AF27" s="210"/>
      <c r="AG27" s="210" t="s">
        <v>569</v>
      </c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1" x14ac:dyDescent="0.2">
      <c r="A28" s="237">
        <v>19</v>
      </c>
      <c r="B28" s="238" t="s">
        <v>574</v>
      </c>
      <c r="C28" s="248" t="s">
        <v>575</v>
      </c>
      <c r="D28" s="239" t="s">
        <v>208</v>
      </c>
      <c r="E28" s="240">
        <v>84</v>
      </c>
      <c r="F28" s="241"/>
      <c r="G28" s="242">
        <f>ROUND(E28*F28,2)</f>
        <v>0</v>
      </c>
      <c r="H28" s="241"/>
      <c r="I28" s="242">
        <f>ROUND(E28*H28,2)</f>
        <v>0</v>
      </c>
      <c r="J28" s="241"/>
      <c r="K28" s="242">
        <f>ROUND(E28*J28,2)</f>
        <v>0</v>
      </c>
      <c r="L28" s="242">
        <v>21</v>
      </c>
      <c r="M28" s="242">
        <f>G28*(1+L28/100)</f>
        <v>0</v>
      </c>
      <c r="N28" s="240">
        <v>0</v>
      </c>
      <c r="O28" s="240">
        <f>ROUND(E28*N28,2)</f>
        <v>0</v>
      </c>
      <c r="P28" s="240">
        <v>0</v>
      </c>
      <c r="Q28" s="240">
        <f>ROUND(E28*P28,2)</f>
        <v>0</v>
      </c>
      <c r="R28" s="242"/>
      <c r="S28" s="242" t="s">
        <v>202</v>
      </c>
      <c r="T28" s="243" t="s">
        <v>266</v>
      </c>
      <c r="U28" s="220">
        <v>0</v>
      </c>
      <c r="V28" s="220">
        <f>ROUND(E28*U28,2)</f>
        <v>0</v>
      </c>
      <c r="W28" s="220"/>
      <c r="X28" s="220" t="s">
        <v>174</v>
      </c>
      <c r="Y28" s="220" t="s">
        <v>175</v>
      </c>
      <c r="Z28" s="210"/>
      <c r="AA28" s="210"/>
      <c r="AB28" s="210"/>
      <c r="AC28" s="210"/>
      <c r="AD28" s="210"/>
      <c r="AE28" s="210"/>
      <c r="AF28" s="210"/>
      <c r="AG28" s="210" t="s">
        <v>569</v>
      </c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outlineLevel="1" x14ac:dyDescent="0.2">
      <c r="A29" s="237">
        <v>20</v>
      </c>
      <c r="B29" s="238" t="s">
        <v>576</v>
      </c>
      <c r="C29" s="248" t="s">
        <v>577</v>
      </c>
      <c r="D29" s="239" t="s">
        <v>208</v>
      </c>
      <c r="E29" s="240">
        <v>0</v>
      </c>
      <c r="F29" s="241"/>
      <c r="G29" s="242">
        <f>ROUND(E29*F29,2)</f>
        <v>0</v>
      </c>
      <c r="H29" s="241"/>
      <c r="I29" s="242">
        <f>ROUND(E29*H29,2)</f>
        <v>0</v>
      </c>
      <c r="J29" s="241"/>
      <c r="K29" s="242">
        <f>ROUND(E29*J29,2)</f>
        <v>0</v>
      </c>
      <c r="L29" s="242">
        <v>21</v>
      </c>
      <c r="M29" s="242">
        <f>G29*(1+L29/100)</f>
        <v>0</v>
      </c>
      <c r="N29" s="240">
        <v>0</v>
      </c>
      <c r="O29" s="240">
        <f>ROUND(E29*N29,2)</f>
        <v>0</v>
      </c>
      <c r="P29" s="240">
        <v>0</v>
      </c>
      <c r="Q29" s="240">
        <f>ROUND(E29*P29,2)</f>
        <v>0</v>
      </c>
      <c r="R29" s="242"/>
      <c r="S29" s="242" t="s">
        <v>202</v>
      </c>
      <c r="T29" s="243" t="s">
        <v>266</v>
      </c>
      <c r="U29" s="220">
        <v>0</v>
      </c>
      <c r="V29" s="220">
        <f>ROUND(E29*U29,2)</f>
        <v>0</v>
      </c>
      <c r="W29" s="220"/>
      <c r="X29" s="220" t="s">
        <v>174</v>
      </c>
      <c r="Y29" s="220" t="s">
        <v>175</v>
      </c>
      <c r="Z29" s="210"/>
      <c r="AA29" s="210"/>
      <c r="AB29" s="210"/>
      <c r="AC29" s="210"/>
      <c r="AD29" s="210"/>
      <c r="AE29" s="210"/>
      <c r="AF29" s="210"/>
      <c r="AG29" s="210" t="s">
        <v>569</v>
      </c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1" x14ac:dyDescent="0.2">
      <c r="A30" s="237">
        <v>21</v>
      </c>
      <c r="B30" s="238" t="s">
        <v>578</v>
      </c>
      <c r="C30" s="248" t="s">
        <v>579</v>
      </c>
      <c r="D30" s="239" t="s">
        <v>208</v>
      </c>
      <c r="E30" s="240">
        <v>21</v>
      </c>
      <c r="F30" s="241"/>
      <c r="G30" s="242">
        <f>ROUND(E30*F30,2)</f>
        <v>0</v>
      </c>
      <c r="H30" s="241"/>
      <c r="I30" s="242">
        <f>ROUND(E30*H30,2)</f>
        <v>0</v>
      </c>
      <c r="J30" s="241"/>
      <c r="K30" s="242">
        <f>ROUND(E30*J30,2)</f>
        <v>0</v>
      </c>
      <c r="L30" s="242">
        <v>21</v>
      </c>
      <c r="M30" s="242">
        <f>G30*(1+L30/100)</f>
        <v>0</v>
      </c>
      <c r="N30" s="240">
        <v>0</v>
      </c>
      <c r="O30" s="240">
        <f>ROUND(E30*N30,2)</f>
        <v>0</v>
      </c>
      <c r="P30" s="240">
        <v>0</v>
      </c>
      <c r="Q30" s="240">
        <f>ROUND(E30*P30,2)</f>
        <v>0</v>
      </c>
      <c r="R30" s="242"/>
      <c r="S30" s="242" t="s">
        <v>202</v>
      </c>
      <c r="T30" s="243" t="s">
        <v>266</v>
      </c>
      <c r="U30" s="220">
        <v>0</v>
      </c>
      <c r="V30" s="220">
        <f>ROUND(E30*U30,2)</f>
        <v>0</v>
      </c>
      <c r="W30" s="220"/>
      <c r="X30" s="220" t="s">
        <v>174</v>
      </c>
      <c r="Y30" s="220" t="s">
        <v>175</v>
      </c>
      <c r="Z30" s="210"/>
      <c r="AA30" s="210"/>
      <c r="AB30" s="210"/>
      <c r="AC30" s="210"/>
      <c r="AD30" s="210"/>
      <c r="AE30" s="210"/>
      <c r="AF30" s="210"/>
      <c r="AG30" s="210" t="s">
        <v>569</v>
      </c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1" x14ac:dyDescent="0.2">
      <c r="A31" s="237">
        <v>22</v>
      </c>
      <c r="B31" s="238" t="s">
        <v>580</v>
      </c>
      <c r="C31" s="248" t="s">
        <v>581</v>
      </c>
      <c r="D31" s="239" t="s">
        <v>208</v>
      </c>
      <c r="E31" s="240">
        <v>11</v>
      </c>
      <c r="F31" s="241"/>
      <c r="G31" s="242">
        <f>ROUND(E31*F31,2)</f>
        <v>0</v>
      </c>
      <c r="H31" s="241"/>
      <c r="I31" s="242">
        <f>ROUND(E31*H31,2)</f>
        <v>0</v>
      </c>
      <c r="J31" s="241"/>
      <c r="K31" s="242">
        <f>ROUND(E31*J31,2)</f>
        <v>0</v>
      </c>
      <c r="L31" s="242">
        <v>21</v>
      </c>
      <c r="M31" s="242">
        <f>G31*(1+L31/100)</f>
        <v>0</v>
      </c>
      <c r="N31" s="240">
        <v>0</v>
      </c>
      <c r="O31" s="240">
        <f>ROUND(E31*N31,2)</f>
        <v>0</v>
      </c>
      <c r="P31" s="240">
        <v>0</v>
      </c>
      <c r="Q31" s="240">
        <f>ROUND(E31*P31,2)</f>
        <v>0</v>
      </c>
      <c r="R31" s="242"/>
      <c r="S31" s="242" t="s">
        <v>202</v>
      </c>
      <c r="T31" s="243" t="s">
        <v>266</v>
      </c>
      <c r="U31" s="220">
        <v>0</v>
      </c>
      <c r="V31" s="220">
        <f>ROUND(E31*U31,2)</f>
        <v>0</v>
      </c>
      <c r="W31" s="220"/>
      <c r="X31" s="220" t="s">
        <v>174</v>
      </c>
      <c r="Y31" s="220" t="s">
        <v>175</v>
      </c>
      <c r="Z31" s="210"/>
      <c r="AA31" s="210"/>
      <c r="AB31" s="210"/>
      <c r="AC31" s="210"/>
      <c r="AD31" s="210"/>
      <c r="AE31" s="210"/>
      <c r="AF31" s="210"/>
      <c r="AG31" s="210" t="s">
        <v>569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1" x14ac:dyDescent="0.2">
      <c r="A32" s="237">
        <v>23</v>
      </c>
      <c r="B32" s="238" t="s">
        <v>582</v>
      </c>
      <c r="C32" s="248" t="s">
        <v>583</v>
      </c>
      <c r="D32" s="239" t="s">
        <v>208</v>
      </c>
      <c r="E32" s="240">
        <v>11</v>
      </c>
      <c r="F32" s="241"/>
      <c r="G32" s="242">
        <f>ROUND(E32*F32,2)</f>
        <v>0</v>
      </c>
      <c r="H32" s="241"/>
      <c r="I32" s="242">
        <f>ROUND(E32*H32,2)</f>
        <v>0</v>
      </c>
      <c r="J32" s="241"/>
      <c r="K32" s="242">
        <f>ROUND(E32*J32,2)</f>
        <v>0</v>
      </c>
      <c r="L32" s="242">
        <v>21</v>
      </c>
      <c r="M32" s="242">
        <f>G32*(1+L32/100)</f>
        <v>0</v>
      </c>
      <c r="N32" s="240">
        <v>0</v>
      </c>
      <c r="O32" s="240">
        <f>ROUND(E32*N32,2)</f>
        <v>0</v>
      </c>
      <c r="P32" s="240">
        <v>0</v>
      </c>
      <c r="Q32" s="240">
        <f>ROUND(E32*P32,2)</f>
        <v>0</v>
      </c>
      <c r="R32" s="242"/>
      <c r="S32" s="242" t="s">
        <v>202</v>
      </c>
      <c r="T32" s="243" t="s">
        <v>266</v>
      </c>
      <c r="U32" s="220">
        <v>0</v>
      </c>
      <c r="V32" s="220">
        <f>ROUND(E32*U32,2)</f>
        <v>0</v>
      </c>
      <c r="W32" s="220"/>
      <c r="X32" s="220" t="s">
        <v>174</v>
      </c>
      <c r="Y32" s="220" t="s">
        <v>175</v>
      </c>
      <c r="Z32" s="210"/>
      <c r="AA32" s="210"/>
      <c r="AB32" s="210"/>
      <c r="AC32" s="210"/>
      <c r="AD32" s="210"/>
      <c r="AE32" s="210"/>
      <c r="AF32" s="210"/>
      <c r="AG32" s="210" t="s">
        <v>569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1" x14ac:dyDescent="0.2">
      <c r="A33" s="237">
        <v>24</v>
      </c>
      <c r="B33" s="238" t="s">
        <v>584</v>
      </c>
      <c r="C33" s="248" t="s">
        <v>585</v>
      </c>
      <c r="D33" s="239" t="s">
        <v>208</v>
      </c>
      <c r="E33" s="240">
        <v>11</v>
      </c>
      <c r="F33" s="241"/>
      <c r="G33" s="242">
        <f>ROUND(E33*F33,2)</f>
        <v>0</v>
      </c>
      <c r="H33" s="241"/>
      <c r="I33" s="242">
        <f>ROUND(E33*H33,2)</f>
        <v>0</v>
      </c>
      <c r="J33" s="241"/>
      <c r="K33" s="242">
        <f>ROUND(E33*J33,2)</f>
        <v>0</v>
      </c>
      <c r="L33" s="242">
        <v>21</v>
      </c>
      <c r="M33" s="242">
        <f>G33*(1+L33/100)</f>
        <v>0</v>
      </c>
      <c r="N33" s="240">
        <v>0</v>
      </c>
      <c r="O33" s="240">
        <f>ROUND(E33*N33,2)</f>
        <v>0</v>
      </c>
      <c r="P33" s="240">
        <v>0</v>
      </c>
      <c r="Q33" s="240">
        <f>ROUND(E33*P33,2)</f>
        <v>0</v>
      </c>
      <c r="R33" s="242"/>
      <c r="S33" s="242" t="s">
        <v>202</v>
      </c>
      <c r="T33" s="243" t="s">
        <v>266</v>
      </c>
      <c r="U33" s="220">
        <v>0</v>
      </c>
      <c r="V33" s="220">
        <f>ROUND(E33*U33,2)</f>
        <v>0</v>
      </c>
      <c r="W33" s="220"/>
      <c r="X33" s="220" t="s">
        <v>174</v>
      </c>
      <c r="Y33" s="220" t="s">
        <v>175</v>
      </c>
      <c r="Z33" s="210"/>
      <c r="AA33" s="210"/>
      <c r="AB33" s="210"/>
      <c r="AC33" s="210"/>
      <c r="AD33" s="210"/>
      <c r="AE33" s="210"/>
      <c r="AF33" s="210"/>
      <c r="AG33" s="210" t="s">
        <v>569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1" x14ac:dyDescent="0.2">
      <c r="A34" s="237">
        <v>25</v>
      </c>
      <c r="B34" s="238" t="s">
        <v>586</v>
      </c>
      <c r="C34" s="248" t="s">
        <v>587</v>
      </c>
      <c r="D34" s="239" t="s">
        <v>170</v>
      </c>
      <c r="E34" s="240">
        <v>102</v>
      </c>
      <c r="F34" s="241"/>
      <c r="G34" s="242">
        <f>ROUND(E34*F34,2)</f>
        <v>0</v>
      </c>
      <c r="H34" s="241"/>
      <c r="I34" s="242">
        <f>ROUND(E34*H34,2)</f>
        <v>0</v>
      </c>
      <c r="J34" s="241"/>
      <c r="K34" s="242">
        <f>ROUND(E34*J34,2)</f>
        <v>0</v>
      </c>
      <c r="L34" s="242">
        <v>21</v>
      </c>
      <c r="M34" s="242">
        <f>G34*(1+L34/100)</f>
        <v>0</v>
      </c>
      <c r="N34" s="240">
        <v>0</v>
      </c>
      <c r="O34" s="240">
        <f>ROUND(E34*N34,2)</f>
        <v>0</v>
      </c>
      <c r="P34" s="240">
        <v>0</v>
      </c>
      <c r="Q34" s="240">
        <f>ROUND(E34*P34,2)</f>
        <v>0</v>
      </c>
      <c r="R34" s="242"/>
      <c r="S34" s="242" t="s">
        <v>202</v>
      </c>
      <c r="T34" s="243" t="s">
        <v>266</v>
      </c>
      <c r="U34" s="220">
        <v>0</v>
      </c>
      <c r="V34" s="220">
        <f>ROUND(E34*U34,2)</f>
        <v>0</v>
      </c>
      <c r="W34" s="220"/>
      <c r="X34" s="220" t="s">
        <v>174</v>
      </c>
      <c r="Y34" s="220" t="s">
        <v>175</v>
      </c>
      <c r="Z34" s="210"/>
      <c r="AA34" s="210"/>
      <c r="AB34" s="210"/>
      <c r="AC34" s="210"/>
      <c r="AD34" s="210"/>
      <c r="AE34" s="210"/>
      <c r="AF34" s="210"/>
      <c r="AG34" s="210" t="s">
        <v>569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1" x14ac:dyDescent="0.2">
      <c r="A35" s="237">
        <v>26</v>
      </c>
      <c r="B35" s="238" t="s">
        <v>588</v>
      </c>
      <c r="C35" s="248" t="s">
        <v>589</v>
      </c>
      <c r="D35" s="239" t="s">
        <v>208</v>
      </c>
      <c r="E35" s="240">
        <v>13</v>
      </c>
      <c r="F35" s="241"/>
      <c r="G35" s="242">
        <f>ROUND(E35*F35,2)</f>
        <v>0</v>
      </c>
      <c r="H35" s="241"/>
      <c r="I35" s="242">
        <f>ROUND(E35*H35,2)</f>
        <v>0</v>
      </c>
      <c r="J35" s="241"/>
      <c r="K35" s="242">
        <f>ROUND(E35*J35,2)</f>
        <v>0</v>
      </c>
      <c r="L35" s="242">
        <v>21</v>
      </c>
      <c r="M35" s="242">
        <f>G35*(1+L35/100)</f>
        <v>0</v>
      </c>
      <c r="N35" s="240">
        <v>0</v>
      </c>
      <c r="O35" s="240">
        <f>ROUND(E35*N35,2)</f>
        <v>0</v>
      </c>
      <c r="P35" s="240">
        <v>0</v>
      </c>
      <c r="Q35" s="240">
        <f>ROUND(E35*P35,2)</f>
        <v>0</v>
      </c>
      <c r="R35" s="242"/>
      <c r="S35" s="242" t="s">
        <v>202</v>
      </c>
      <c r="T35" s="243" t="s">
        <v>266</v>
      </c>
      <c r="U35" s="220">
        <v>0</v>
      </c>
      <c r="V35" s="220">
        <f>ROUND(E35*U35,2)</f>
        <v>0</v>
      </c>
      <c r="W35" s="220"/>
      <c r="X35" s="220" t="s">
        <v>174</v>
      </c>
      <c r="Y35" s="220" t="s">
        <v>175</v>
      </c>
      <c r="Z35" s="210"/>
      <c r="AA35" s="210"/>
      <c r="AB35" s="210"/>
      <c r="AC35" s="210"/>
      <c r="AD35" s="210"/>
      <c r="AE35" s="210"/>
      <c r="AF35" s="210"/>
      <c r="AG35" s="210" t="s">
        <v>569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1" x14ac:dyDescent="0.2">
      <c r="A36" s="237">
        <v>27</v>
      </c>
      <c r="B36" s="238" t="s">
        <v>590</v>
      </c>
      <c r="C36" s="248" t="s">
        <v>591</v>
      </c>
      <c r="D36" s="239" t="s">
        <v>170</v>
      </c>
      <c r="E36" s="240">
        <v>77</v>
      </c>
      <c r="F36" s="241"/>
      <c r="G36" s="242">
        <f>ROUND(E36*F36,2)</f>
        <v>0</v>
      </c>
      <c r="H36" s="241"/>
      <c r="I36" s="242">
        <f>ROUND(E36*H36,2)</f>
        <v>0</v>
      </c>
      <c r="J36" s="241"/>
      <c r="K36" s="242">
        <f>ROUND(E36*J36,2)</f>
        <v>0</v>
      </c>
      <c r="L36" s="242">
        <v>21</v>
      </c>
      <c r="M36" s="242">
        <f>G36*(1+L36/100)</f>
        <v>0</v>
      </c>
      <c r="N36" s="240">
        <v>0</v>
      </c>
      <c r="O36" s="240">
        <f>ROUND(E36*N36,2)</f>
        <v>0</v>
      </c>
      <c r="P36" s="240">
        <v>0</v>
      </c>
      <c r="Q36" s="240">
        <f>ROUND(E36*P36,2)</f>
        <v>0</v>
      </c>
      <c r="R36" s="242"/>
      <c r="S36" s="242" t="s">
        <v>202</v>
      </c>
      <c r="T36" s="243" t="s">
        <v>266</v>
      </c>
      <c r="U36" s="220">
        <v>0</v>
      </c>
      <c r="V36" s="220">
        <f>ROUND(E36*U36,2)</f>
        <v>0</v>
      </c>
      <c r="W36" s="220"/>
      <c r="X36" s="220" t="s">
        <v>174</v>
      </c>
      <c r="Y36" s="220" t="s">
        <v>175</v>
      </c>
      <c r="Z36" s="210"/>
      <c r="AA36" s="210"/>
      <c r="AB36" s="210"/>
      <c r="AC36" s="210"/>
      <c r="AD36" s="210"/>
      <c r="AE36" s="210"/>
      <c r="AF36" s="210"/>
      <c r="AG36" s="210" t="s">
        <v>569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outlineLevel="1" x14ac:dyDescent="0.2">
      <c r="A37" s="237">
        <v>28</v>
      </c>
      <c r="B37" s="238" t="s">
        <v>592</v>
      </c>
      <c r="C37" s="248" t="s">
        <v>593</v>
      </c>
      <c r="D37" s="239" t="s">
        <v>170</v>
      </c>
      <c r="E37" s="240">
        <v>220</v>
      </c>
      <c r="F37" s="241"/>
      <c r="G37" s="242">
        <f>ROUND(E37*F37,2)</f>
        <v>0</v>
      </c>
      <c r="H37" s="241"/>
      <c r="I37" s="242">
        <f>ROUND(E37*H37,2)</f>
        <v>0</v>
      </c>
      <c r="J37" s="241"/>
      <c r="K37" s="242">
        <f>ROUND(E37*J37,2)</f>
        <v>0</v>
      </c>
      <c r="L37" s="242">
        <v>21</v>
      </c>
      <c r="M37" s="242">
        <f>G37*(1+L37/100)</f>
        <v>0</v>
      </c>
      <c r="N37" s="240">
        <v>0</v>
      </c>
      <c r="O37" s="240">
        <f>ROUND(E37*N37,2)</f>
        <v>0</v>
      </c>
      <c r="P37" s="240">
        <v>0</v>
      </c>
      <c r="Q37" s="240">
        <f>ROUND(E37*P37,2)</f>
        <v>0</v>
      </c>
      <c r="R37" s="242"/>
      <c r="S37" s="242" t="s">
        <v>202</v>
      </c>
      <c r="T37" s="243" t="s">
        <v>266</v>
      </c>
      <c r="U37" s="220">
        <v>0</v>
      </c>
      <c r="V37" s="220">
        <f>ROUND(E37*U37,2)</f>
        <v>0</v>
      </c>
      <c r="W37" s="220"/>
      <c r="X37" s="220" t="s">
        <v>174</v>
      </c>
      <c r="Y37" s="220" t="s">
        <v>175</v>
      </c>
      <c r="Z37" s="210"/>
      <c r="AA37" s="210"/>
      <c r="AB37" s="210"/>
      <c r="AC37" s="210"/>
      <c r="AD37" s="210"/>
      <c r="AE37" s="210"/>
      <c r="AF37" s="210"/>
      <c r="AG37" s="210" t="s">
        <v>569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1" x14ac:dyDescent="0.2">
      <c r="A38" s="237">
        <v>29</v>
      </c>
      <c r="B38" s="238" t="s">
        <v>594</v>
      </c>
      <c r="C38" s="248" t="s">
        <v>595</v>
      </c>
      <c r="D38" s="239" t="s">
        <v>208</v>
      </c>
      <c r="E38" s="240">
        <v>21</v>
      </c>
      <c r="F38" s="241"/>
      <c r="G38" s="242">
        <f>ROUND(E38*F38,2)</f>
        <v>0</v>
      </c>
      <c r="H38" s="241"/>
      <c r="I38" s="242">
        <f>ROUND(E38*H38,2)</f>
        <v>0</v>
      </c>
      <c r="J38" s="241"/>
      <c r="K38" s="242">
        <f>ROUND(E38*J38,2)</f>
        <v>0</v>
      </c>
      <c r="L38" s="242">
        <v>21</v>
      </c>
      <c r="M38" s="242">
        <f>G38*(1+L38/100)</f>
        <v>0</v>
      </c>
      <c r="N38" s="240">
        <v>0</v>
      </c>
      <c r="O38" s="240">
        <f>ROUND(E38*N38,2)</f>
        <v>0</v>
      </c>
      <c r="P38" s="240">
        <v>0</v>
      </c>
      <c r="Q38" s="240">
        <f>ROUND(E38*P38,2)</f>
        <v>0</v>
      </c>
      <c r="R38" s="242"/>
      <c r="S38" s="242" t="s">
        <v>202</v>
      </c>
      <c r="T38" s="243" t="s">
        <v>266</v>
      </c>
      <c r="U38" s="220">
        <v>0</v>
      </c>
      <c r="V38" s="220">
        <f>ROUND(E38*U38,2)</f>
        <v>0</v>
      </c>
      <c r="W38" s="220"/>
      <c r="X38" s="220" t="s">
        <v>174</v>
      </c>
      <c r="Y38" s="220" t="s">
        <v>175</v>
      </c>
      <c r="Z38" s="210"/>
      <c r="AA38" s="210"/>
      <c r="AB38" s="210"/>
      <c r="AC38" s="210"/>
      <c r="AD38" s="210"/>
      <c r="AE38" s="210"/>
      <c r="AF38" s="210"/>
      <c r="AG38" s="210" t="s">
        <v>569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1" x14ac:dyDescent="0.2">
      <c r="A39" s="237">
        <v>30</v>
      </c>
      <c r="B39" s="238" t="s">
        <v>596</v>
      </c>
      <c r="C39" s="248" t="s">
        <v>597</v>
      </c>
      <c r="D39" s="239" t="s">
        <v>170</v>
      </c>
      <c r="E39" s="240">
        <v>200</v>
      </c>
      <c r="F39" s="241"/>
      <c r="G39" s="242">
        <f>ROUND(E39*F39,2)</f>
        <v>0</v>
      </c>
      <c r="H39" s="241"/>
      <c r="I39" s="242">
        <f>ROUND(E39*H39,2)</f>
        <v>0</v>
      </c>
      <c r="J39" s="241"/>
      <c r="K39" s="242">
        <f>ROUND(E39*J39,2)</f>
        <v>0</v>
      </c>
      <c r="L39" s="242">
        <v>21</v>
      </c>
      <c r="M39" s="242">
        <f>G39*(1+L39/100)</f>
        <v>0</v>
      </c>
      <c r="N39" s="240">
        <v>0</v>
      </c>
      <c r="O39" s="240">
        <f>ROUND(E39*N39,2)</f>
        <v>0</v>
      </c>
      <c r="P39" s="240">
        <v>0</v>
      </c>
      <c r="Q39" s="240">
        <f>ROUND(E39*P39,2)</f>
        <v>0</v>
      </c>
      <c r="R39" s="242"/>
      <c r="S39" s="242" t="s">
        <v>202</v>
      </c>
      <c r="T39" s="243" t="s">
        <v>266</v>
      </c>
      <c r="U39" s="220">
        <v>0</v>
      </c>
      <c r="V39" s="220">
        <f>ROUND(E39*U39,2)</f>
        <v>0</v>
      </c>
      <c r="W39" s="220"/>
      <c r="X39" s="220" t="s">
        <v>174</v>
      </c>
      <c r="Y39" s="220" t="s">
        <v>175</v>
      </c>
      <c r="Z39" s="210"/>
      <c r="AA39" s="210"/>
      <c r="AB39" s="210"/>
      <c r="AC39" s="210"/>
      <c r="AD39" s="210"/>
      <c r="AE39" s="210"/>
      <c r="AF39" s="210"/>
      <c r="AG39" s="210" t="s">
        <v>569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1" x14ac:dyDescent="0.2">
      <c r="A40" s="237">
        <v>31</v>
      </c>
      <c r="B40" s="238" t="s">
        <v>598</v>
      </c>
      <c r="C40" s="248" t="s">
        <v>599</v>
      </c>
      <c r="D40" s="239" t="s">
        <v>0</v>
      </c>
      <c r="E40" s="241"/>
      <c r="F40" s="241"/>
      <c r="G40" s="242">
        <f>ROUND(E40*F40,2)</f>
        <v>0</v>
      </c>
      <c r="H40" s="241"/>
      <c r="I40" s="242">
        <f>ROUND(E40*H40,2)</f>
        <v>0</v>
      </c>
      <c r="J40" s="241"/>
      <c r="K40" s="242">
        <f>ROUND(E40*J40,2)</f>
        <v>0</v>
      </c>
      <c r="L40" s="242">
        <v>21</v>
      </c>
      <c r="M40" s="242">
        <f>G40*(1+L40/100)</f>
        <v>0</v>
      </c>
      <c r="N40" s="240">
        <v>0</v>
      </c>
      <c r="O40" s="240">
        <f>ROUND(E40*N40,2)</f>
        <v>0</v>
      </c>
      <c r="P40" s="240">
        <v>0</v>
      </c>
      <c r="Q40" s="240">
        <f>ROUND(E40*P40,2)</f>
        <v>0</v>
      </c>
      <c r="R40" s="242"/>
      <c r="S40" s="242" t="s">
        <v>202</v>
      </c>
      <c r="T40" s="243" t="s">
        <v>266</v>
      </c>
      <c r="U40" s="220">
        <v>0</v>
      </c>
      <c r="V40" s="220">
        <f>ROUND(E40*U40,2)</f>
        <v>0</v>
      </c>
      <c r="W40" s="220"/>
      <c r="X40" s="220" t="s">
        <v>174</v>
      </c>
      <c r="Y40" s="220" t="s">
        <v>175</v>
      </c>
      <c r="Z40" s="210"/>
      <c r="AA40" s="210"/>
      <c r="AB40" s="210"/>
      <c r="AC40" s="210"/>
      <c r="AD40" s="210"/>
      <c r="AE40" s="210"/>
      <c r="AF40" s="210"/>
      <c r="AG40" s="210" t="s">
        <v>176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x14ac:dyDescent="0.2">
      <c r="A41" s="222" t="s">
        <v>166</v>
      </c>
      <c r="B41" s="223" t="s">
        <v>133</v>
      </c>
      <c r="C41" s="245" t="s">
        <v>134</v>
      </c>
      <c r="D41" s="224"/>
      <c r="E41" s="225"/>
      <c r="F41" s="226"/>
      <c r="G41" s="226">
        <f>SUMIF(AG42:AG56,"&lt;&gt;NOR",G42:G56)</f>
        <v>0</v>
      </c>
      <c r="H41" s="226"/>
      <c r="I41" s="226">
        <f>SUM(I42:I56)</f>
        <v>0</v>
      </c>
      <c r="J41" s="226"/>
      <c r="K41" s="226">
        <f>SUM(K42:K56)</f>
        <v>0</v>
      </c>
      <c r="L41" s="226"/>
      <c r="M41" s="226">
        <f>SUM(M42:M56)</f>
        <v>0</v>
      </c>
      <c r="N41" s="225"/>
      <c r="O41" s="225">
        <f>SUM(O42:O56)</f>
        <v>0</v>
      </c>
      <c r="P41" s="225"/>
      <c r="Q41" s="225">
        <f>SUM(Q42:Q56)</f>
        <v>0</v>
      </c>
      <c r="R41" s="226"/>
      <c r="S41" s="226"/>
      <c r="T41" s="227"/>
      <c r="U41" s="221"/>
      <c r="V41" s="221">
        <f>SUM(V42:V56)</f>
        <v>0</v>
      </c>
      <c r="W41" s="221"/>
      <c r="X41" s="221"/>
      <c r="Y41" s="221"/>
      <c r="AG41" t="s">
        <v>167</v>
      </c>
    </row>
    <row r="42" spans="1:60" outlineLevel="1" x14ac:dyDescent="0.2">
      <c r="A42" s="237">
        <v>32</v>
      </c>
      <c r="B42" s="238" t="s">
        <v>600</v>
      </c>
      <c r="C42" s="248" t="s">
        <v>601</v>
      </c>
      <c r="D42" s="239" t="s">
        <v>602</v>
      </c>
      <c r="E42" s="240">
        <v>0.2</v>
      </c>
      <c r="F42" s="241"/>
      <c r="G42" s="242">
        <f>ROUND(E42*F42,2)</f>
        <v>0</v>
      </c>
      <c r="H42" s="241"/>
      <c r="I42" s="242">
        <f>ROUND(E42*H42,2)</f>
        <v>0</v>
      </c>
      <c r="J42" s="241"/>
      <c r="K42" s="242">
        <f>ROUND(E42*J42,2)</f>
        <v>0</v>
      </c>
      <c r="L42" s="242">
        <v>21</v>
      </c>
      <c r="M42" s="242">
        <f>G42*(1+L42/100)</f>
        <v>0</v>
      </c>
      <c r="N42" s="240">
        <v>0</v>
      </c>
      <c r="O42" s="240">
        <f>ROUND(E42*N42,2)</f>
        <v>0</v>
      </c>
      <c r="P42" s="240">
        <v>0</v>
      </c>
      <c r="Q42" s="240">
        <f>ROUND(E42*P42,2)</f>
        <v>0</v>
      </c>
      <c r="R42" s="242"/>
      <c r="S42" s="242" t="s">
        <v>202</v>
      </c>
      <c r="T42" s="243" t="s">
        <v>266</v>
      </c>
      <c r="U42" s="220">
        <v>0</v>
      </c>
      <c r="V42" s="220">
        <f>ROUND(E42*U42,2)</f>
        <v>0</v>
      </c>
      <c r="W42" s="220"/>
      <c r="X42" s="220" t="s">
        <v>174</v>
      </c>
      <c r="Y42" s="220" t="s">
        <v>175</v>
      </c>
      <c r="Z42" s="210"/>
      <c r="AA42" s="210"/>
      <c r="AB42" s="210"/>
      <c r="AC42" s="210"/>
      <c r="AD42" s="210"/>
      <c r="AE42" s="210"/>
      <c r="AF42" s="210"/>
      <c r="AG42" s="210" t="s">
        <v>569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outlineLevel="1" x14ac:dyDescent="0.2">
      <c r="A43" s="237">
        <v>33</v>
      </c>
      <c r="B43" s="238" t="s">
        <v>603</v>
      </c>
      <c r="C43" s="248" t="s">
        <v>604</v>
      </c>
      <c r="D43" s="239" t="s">
        <v>211</v>
      </c>
      <c r="E43" s="240">
        <v>3</v>
      </c>
      <c r="F43" s="241"/>
      <c r="G43" s="242">
        <f>ROUND(E43*F43,2)</f>
        <v>0</v>
      </c>
      <c r="H43" s="241"/>
      <c r="I43" s="242">
        <f>ROUND(E43*H43,2)</f>
        <v>0</v>
      </c>
      <c r="J43" s="241"/>
      <c r="K43" s="242">
        <f>ROUND(E43*J43,2)</f>
        <v>0</v>
      </c>
      <c r="L43" s="242">
        <v>21</v>
      </c>
      <c r="M43" s="242">
        <f>G43*(1+L43/100)</f>
        <v>0</v>
      </c>
      <c r="N43" s="240">
        <v>0</v>
      </c>
      <c r="O43" s="240">
        <f>ROUND(E43*N43,2)</f>
        <v>0</v>
      </c>
      <c r="P43" s="240">
        <v>0</v>
      </c>
      <c r="Q43" s="240">
        <f>ROUND(E43*P43,2)</f>
        <v>0</v>
      </c>
      <c r="R43" s="242"/>
      <c r="S43" s="242" t="s">
        <v>202</v>
      </c>
      <c r="T43" s="243" t="s">
        <v>266</v>
      </c>
      <c r="U43" s="220">
        <v>0</v>
      </c>
      <c r="V43" s="220">
        <f>ROUND(E43*U43,2)</f>
        <v>0</v>
      </c>
      <c r="W43" s="220"/>
      <c r="X43" s="220" t="s">
        <v>174</v>
      </c>
      <c r="Y43" s="220" t="s">
        <v>175</v>
      </c>
      <c r="Z43" s="210"/>
      <c r="AA43" s="210"/>
      <c r="AB43" s="210"/>
      <c r="AC43" s="210"/>
      <c r="AD43" s="210"/>
      <c r="AE43" s="210"/>
      <c r="AF43" s="210"/>
      <c r="AG43" s="210" t="s">
        <v>569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outlineLevel="1" x14ac:dyDescent="0.2">
      <c r="A44" s="237">
        <v>34</v>
      </c>
      <c r="B44" s="238" t="s">
        <v>605</v>
      </c>
      <c r="C44" s="248" t="s">
        <v>606</v>
      </c>
      <c r="D44" s="239" t="s">
        <v>208</v>
      </c>
      <c r="E44" s="240">
        <v>5</v>
      </c>
      <c r="F44" s="241"/>
      <c r="G44" s="242">
        <f>ROUND(E44*F44,2)</f>
        <v>0</v>
      </c>
      <c r="H44" s="241"/>
      <c r="I44" s="242">
        <f>ROUND(E44*H44,2)</f>
        <v>0</v>
      </c>
      <c r="J44" s="241"/>
      <c r="K44" s="242">
        <f>ROUND(E44*J44,2)</f>
        <v>0</v>
      </c>
      <c r="L44" s="242">
        <v>21</v>
      </c>
      <c r="M44" s="242">
        <f>G44*(1+L44/100)</f>
        <v>0</v>
      </c>
      <c r="N44" s="240">
        <v>0</v>
      </c>
      <c r="O44" s="240">
        <f>ROUND(E44*N44,2)</f>
        <v>0</v>
      </c>
      <c r="P44" s="240">
        <v>0</v>
      </c>
      <c r="Q44" s="240">
        <f>ROUND(E44*P44,2)</f>
        <v>0</v>
      </c>
      <c r="R44" s="242"/>
      <c r="S44" s="242" t="s">
        <v>202</v>
      </c>
      <c r="T44" s="243" t="s">
        <v>266</v>
      </c>
      <c r="U44" s="220">
        <v>0</v>
      </c>
      <c r="V44" s="220">
        <f>ROUND(E44*U44,2)</f>
        <v>0</v>
      </c>
      <c r="W44" s="220"/>
      <c r="X44" s="220" t="s">
        <v>174</v>
      </c>
      <c r="Y44" s="220" t="s">
        <v>175</v>
      </c>
      <c r="Z44" s="210"/>
      <c r="AA44" s="210"/>
      <c r="AB44" s="210"/>
      <c r="AC44" s="210"/>
      <c r="AD44" s="210"/>
      <c r="AE44" s="210"/>
      <c r="AF44" s="210"/>
      <c r="AG44" s="210" t="s">
        <v>569</v>
      </c>
      <c r="AH44" s="210"/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outlineLevel="1" x14ac:dyDescent="0.2">
      <c r="A45" s="237">
        <v>35</v>
      </c>
      <c r="B45" s="238" t="s">
        <v>607</v>
      </c>
      <c r="C45" s="248" t="s">
        <v>608</v>
      </c>
      <c r="D45" s="239" t="s">
        <v>208</v>
      </c>
      <c r="E45" s="240">
        <v>2</v>
      </c>
      <c r="F45" s="241"/>
      <c r="G45" s="242">
        <f>ROUND(E45*F45,2)</f>
        <v>0</v>
      </c>
      <c r="H45" s="241"/>
      <c r="I45" s="242">
        <f>ROUND(E45*H45,2)</f>
        <v>0</v>
      </c>
      <c r="J45" s="241"/>
      <c r="K45" s="242">
        <f>ROUND(E45*J45,2)</f>
        <v>0</v>
      </c>
      <c r="L45" s="242">
        <v>21</v>
      </c>
      <c r="M45" s="242">
        <f>G45*(1+L45/100)</f>
        <v>0</v>
      </c>
      <c r="N45" s="240">
        <v>0</v>
      </c>
      <c r="O45" s="240">
        <f>ROUND(E45*N45,2)</f>
        <v>0</v>
      </c>
      <c r="P45" s="240">
        <v>0</v>
      </c>
      <c r="Q45" s="240">
        <f>ROUND(E45*P45,2)</f>
        <v>0</v>
      </c>
      <c r="R45" s="242"/>
      <c r="S45" s="242" t="s">
        <v>202</v>
      </c>
      <c r="T45" s="243" t="s">
        <v>266</v>
      </c>
      <c r="U45" s="220">
        <v>0</v>
      </c>
      <c r="V45" s="220">
        <f>ROUND(E45*U45,2)</f>
        <v>0</v>
      </c>
      <c r="W45" s="220"/>
      <c r="X45" s="220" t="s">
        <v>174</v>
      </c>
      <c r="Y45" s="220" t="s">
        <v>175</v>
      </c>
      <c r="Z45" s="210"/>
      <c r="AA45" s="210"/>
      <c r="AB45" s="210"/>
      <c r="AC45" s="210"/>
      <c r="AD45" s="210"/>
      <c r="AE45" s="210"/>
      <c r="AF45" s="210"/>
      <c r="AG45" s="210" t="s">
        <v>569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1" x14ac:dyDescent="0.2">
      <c r="A46" s="237">
        <v>36</v>
      </c>
      <c r="B46" s="238" t="s">
        <v>609</v>
      </c>
      <c r="C46" s="248" t="s">
        <v>610</v>
      </c>
      <c r="D46" s="239" t="s">
        <v>211</v>
      </c>
      <c r="E46" s="240">
        <v>8</v>
      </c>
      <c r="F46" s="241"/>
      <c r="G46" s="242">
        <f>ROUND(E46*F46,2)</f>
        <v>0</v>
      </c>
      <c r="H46" s="241"/>
      <c r="I46" s="242">
        <f>ROUND(E46*H46,2)</f>
        <v>0</v>
      </c>
      <c r="J46" s="241"/>
      <c r="K46" s="242">
        <f>ROUND(E46*J46,2)</f>
        <v>0</v>
      </c>
      <c r="L46" s="242">
        <v>21</v>
      </c>
      <c r="M46" s="242">
        <f>G46*(1+L46/100)</f>
        <v>0</v>
      </c>
      <c r="N46" s="240">
        <v>0</v>
      </c>
      <c r="O46" s="240">
        <f>ROUND(E46*N46,2)</f>
        <v>0</v>
      </c>
      <c r="P46" s="240">
        <v>0</v>
      </c>
      <c r="Q46" s="240">
        <f>ROUND(E46*P46,2)</f>
        <v>0</v>
      </c>
      <c r="R46" s="242"/>
      <c r="S46" s="242" t="s">
        <v>202</v>
      </c>
      <c r="T46" s="243" t="s">
        <v>266</v>
      </c>
      <c r="U46" s="220">
        <v>0</v>
      </c>
      <c r="V46" s="220">
        <f>ROUND(E46*U46,2)</f>
        <v>0</v>
      </c>
      <c r="W46" s="220"/>
      <c r="X46" s="220" t="s">
        <v>174</v>
      </c>
      <c r="Y46" s="220" t="s">
        <v>175</v>
      </c>
      <c r="Z46" s="210"/>
      <c r="AA46" s="210"/>
      <c r="AB46" s="210"/>
      <c r="AC46" s="210"/>
      <c r="AD46" s="210"/>
      <c r="AE46" s="210"/>
      <c r="AF46" s="210"/>
      <c r="AG46" s="210" t="s">
        <v>569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outlineLevel="1" x14ac:dyDescent="0.2">
      <c r="A47" s="237">
        <v>37</v>
      </c>
      <c r="B47" s="238" t="s">
        <v>611</v>
      </c>
      <c r="C47" s="248" t="s">
        <v>612</v>
      </c>
      <c r="D47" s="239" t="s">
        <v>170</v>
      </c>
      <c r="E47" s="240">
        <v>150</v>
      </c>
      <c r="F47" s="241"/>
      <c r="G47" s="242">
        <f>ROUND(E47*F47,2)</f>
        <v>0</v>
      </c>
      <c r="H47" s="241"/>
      <c r="I47" s="242">
        <f>ROUND(E47*H47,2)</f>
        <v>0</v>
      </c>
      <c r="J47" s="241"/>
      <c r="K47" s="242">
        <f>ROUND(E47*J47,2)</f>
        <v>0</v>
      </c>
      <c r="L47" s="242">
        <v>21</v>
      </c>
      <c r="M47" s="242">
        <f>G47*(1+L47/100)</f>
        <v>0</v>
      </c>
      <c r="N47" s="240">
        <v>0</v>
      </c>
      <c r="O47" s="240">
        <f>ROUND(E47*N47,2)</f>
        <v>0</v>
      </c>
      <c r="P47" s="240">
        <v>0</v>
      </c>
      <c r="Q47" s="240">
        <f>ROUND(E47*P47,2)</f>
        <v>0</v>
      </c>
      <c r="R47" s="242"/>
      <c r="S47" s="242" t="s">
        <v>202</v>
      </c>
      <c r="T47" s="243" t="s">
        <v>266</v>
      </c>
      <c r="U47" s="220">
        <v>0</v>
      </c>
      <c r="V47" s="220">
        <f>ROUND(E47*U47,2)</f>
        <v>0</v>
      </c>
      <c r="W47" s="220"/>
      <c r="X47" s="220" t="s">
        <v>174</v>
      </c>
      <c r="Y47" s="220" t="s">
        <v>175</v>
      </c>
      <c r="Z47" s="210"/>
      <c r="AA47" s="210"/>
      <c r="AB47" s="210"/>
      <c r="AC47" s="210"/>
      <c r="AD47" s="210"/>
      <c r="AE47" s="210"/>
      <c r="AF47" s="210"/>
      <c r="AG47" s="210" t="s">
        <v>569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outlineLevel="1" x14ac:dyDescent="0.2">
      <c r="A48" s="237">
        <v>38</v>
      </c>
      <c r="B48" s="238" t="s">
        <v>613</v>
      </c>
      <c r="C48" s="248" t="s">
        <v>614</v>
      </c>
      <c r="D48" s="239" t="s">
        <v>170</v>
      </c>
      <c r="E48" s="240">
        <v>15</v>
      </c>
      <c r="F48" s="241"/>
      <c r="G48" s="242">
        <f>ROUND(E48*F48,2)</f>
        <v>0</v>
      </c>
      <c r="H48" s="241"/>
      <c r="I48" s="242">
        <f>ROUND(E48*H48,2)</f>
        <v>0</v>
      </c>
      <c r="J48" s="241"/>
      <c r="K48" s="242">
        <f>ROUND(E48*J48,2)</f>
        <v>0</v>
      </c>
      <c r="L48" s="242">
        <v>21</v>
      </c>
      <c r="M48" s="242">
        <f>G48*(1+L48/100)</f>
        <v>0</v>
      </c>
      <c r="N48" s="240">
        <v>0</v>
      </c>
      <c r="O48" s="240">
        <f>ROUND(E48*N48,2)</f>
        <v>0</v>
      </c>
      <c r="P48" s="240">
        <v>0</v>
      </c>
      <c r="Q48" s="240">
        <f>ROUND(E48*P48,2)</f>
        <v>0</v>
      </c>
      <c r="R48" s="242"/>
      <c r="S48" s="242" t="s">
        <v>202</v>
      </c>
      <c r="T48" s="243" t="s">
        <v>266</v>
      </c>
      <c r="U48" s="220">
        <v>0</v>
      </c>
      <c r="V48" s="220">
        <f>ROUND(E48*U48,2)</f>
        <v>0</v>
      </c>
      <c r="W48" s="220"/>
      <c r="X48" s="220" t="s">
        <v>174</v>
      </c>
      <c r="Y48" s="220" t="s">
        <v>175</v>
      </c>
      <c r="Z48" s="210"/>
      <c r="AA48" s="210"/>
      <c r="AB48" s="210"/>
      <c r="AC48" s="210"/>
      <c r="AD48" s="210"/>
      <c r="AE48" s="210"/>
      <c r="AF48" s="210"/>
      <c r="AG48" s="210" t="s">
        <v>569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outlineLevel="1" x14ac:dyDescent="0.2">
      <c r="A49" s="237">
        <v>39</v>
      </c>
      <c r="B49" s="238" t="s">
        <v>615</v>
      </c>
      <c r="C49" s="248" t="s">
        <v>616</v>
      </c>
      <c r="D49" s="239" t="s">
        <v>170</v>
      </c>
      <c r="E49" s="240">
        <v>15</v>
      </c>
      <c r="F49" s="241"/>
      <c r="G49" s="242">
        <f>ROUND(E49*F49,2)</f>
        <v>0</v>
      </c>
      <c r="H49" s="241"/>
      <c r="I49" s="242">
        <f>ROUND(E49*H49,2)</f>
        <v>0</v>
      </c>
      <c r="J49" s="241"/>
      <c r="K49" s="242">
        <f>ROUND(E49*J49,2)</f>
        <v>0</v>
      </c>
      <c r="L49" s="242">
        <v>21</v>
      </c>
      <c r="M49" s="242">
        <f>G49*(1+L49/100)</f>
        <v>0</v>
      </c>
      <c r="N49" s="240">
        <v>0</v>
      </c>
      <c r="O49" s="240">
        <f>ROUND(E49*N49,2)</f>
        <v>0</v>
      </c>
      <c r="P49" s="240">
        <v>0</v>
      </c>
      <c r="Q49" s="240">
        <f>ROUND(E49*P49,2)</f>
        <v>0</v>
      </c>
      <c r="R49" s="242"/>
      <c r="S49" s="242" t="s">
        <v>202</v>
      </c>
      <c r="T49" s="243" t="s">
        <v>266</v>
      </c>
      <c r="U49" s="220">
        <v>0</v>
      </c>
      <c r="V49" s="220">
        <f>ROUND(E49*U49,2)</f>
        <v>0</v>
      </c>
      <c r="W49" s="220"/>
      <c r="X49" s="220" t="s">
        <v>174</v>
      </c>
      <c r="Y49" s="220" t="s">
        <v>175</v>
      </c>
      <c r="Z49" s="210"/>
      <c r="AA49" s="210"/>
      <c r="AB49" s="210"/>
      <c r="AC49" s="210"/>
      <c r="AD49" s="210"/>
      <c r="AE49" s="210"/>
      <c r="AF49" s="210"/>
      <c r="AG49" s="210" t="s">
        <v>569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outlineLevel="1" x14ac:dyDescent="0.2">
      <c r="A50" s="237">
        <v>40</v>
      </c>
      <c r="B50" s="238" t="s">
        <v>617</v>
      </c>
      <c r="C50" s="248" t="s">
        <v>618</v>
      </c>
      <c r="D50" s="239" t="s">
        <v>211</v>
      </c>
      <c r="E50" s="240">
        <v>30</v>
      </c>
      <c r="F50" s="241"/>
      <c r="G50" s="242">
        <f>ROUND(E50*F50,2)</f>
        <v>0</v>
      </c>
      <c r="H50" s="241"/>
      <c r="I50" s="242">
        <f>ROUND(E50*H50,2)</f>
        <v>0</v>
      </c>
      <c r="J50" s="241"/>
      <c r="K50" s="242">
        <f>ROUND(E50*J50,2)</f>
        <v>0</v>
      </c>
      <c r="L50" s="242">
        <v>21</v>
      </c>
      <c r="M50" s="242">
        <f>G50*(1+L50/100)</f>
        <v>0</v>
      </c>
      <c r="N50" s="240">
        <v>0</v>
      </c>
      <c r="O50" s="240">
        <f>ROUND(E50*N50,2)</f>
        <v>0</v>
      </c>
      <c r="P50" s="240">
        <v>0</v>
      </c>
      <c r="Q50" s="240">
        <f>ROUND(E50*P50,2)</f>
        <v>0</v>
      </c>
      <c r="R50" s="242"/>
      <c r="S50" s="242" t="s">
        <v>202</v>
      </c>
      <c r="T50" s="243" t="s">
        <v>266</v>
      </c>
      <c r="U50" s="220">
        <v>0</v>
      </c>
      <c r="V50" s="220">
        <f>ROUND(E50*U50,2)</f>
        <v>0</v>
      </c>
      <c r="W50" s="220"/>
      <c r="X50" s="220" t="s">
        <v>174</v>
      </c>
      <c r="Y50" s="220" t="s">
        <v>175</v>
      </c>
      <c r="Z50" s="210"/>
      <c r="AA50" s="210"/>
      <c r="AB50" s="210"/>
      <c r="AC50" s="210"/>
      <c r="AD50" s="210"/>
      <c r="AE50" s="210"/>
      <c r="AF50" s="210"/>
      <c r="AG50" s="210" t="s">
        <v>569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</row>
    <row r="51" spans="1:60" outlineLevel="1" x14ac:dyDescent="0.2">
      <c r="A51" s="237">
        <v>41</v>
      </c>
      <c r="B51" s="238" t="s">
        <v>619</v>
      </c>
      <c r="C51" s="248" t="s">
        <v>620</v>
      </c>
      <c r="D51" s="239" t="s">
        <v>170</v>
      </c>
      <c r="E51" s="240">
        <v>0</v>
      </c>
      <c r="F51" s="241"/>
      <c r="G51" s="242">
        <f>ROUND(E51*F51,2)</f>
        <v>0</v>
      </c>
      <c r="H51" s="241"/>
      <c r="I51" s="242">
        <f>ROUND(E51*H51,2)</f>
        <v>0</v>
      </c>
      <c r="J51" s="241"/>
      <c r="K51" s="242">
        <f>ROUND(E51*J51,2)</f>
        <v>0</v>
      </c>
      <c r="L51" s="242">
        <v>21</v>
      </c>
      <c r="M51" s="242">
        <f>G51*(1+L51/100)</f>
        <v>0</v>
      </c>
      <c r="N51" s="240">
        <v>0</v>
      </c>
      <c r="O51" s="240">
        <f>ROUND(E51*N51,2)</f>
        <v>0</v>
      </c>
      <c r="P51" s="240">
        <v>0</v>
      </c>
      <c r="Q51" s="240">
        <f>ROUND(E51*P51,2)</f>
        <v>0</v>
      </c>
      <c r="R51" s="242"/>
      <c r="S51" s="242" t="s">
        <v>202</v>
      </c>
      <c r="T51" s="243" t="s">
        <v>266</v>
      </c>
      <c r="U51" s="220">
        <v>0</v>
      </c>
      <c r="V51" s="220">
        <f>ROUND(E51*U51,2)</f>
        <v>0</v>
      </c>
      <c r="W51" s="220"/>
      <c r="X51" s="220" t="s">
        <v>174</v>
      </c>
      <c r="Y51" s="220" t="s">
        <v>175</v>
      </c>
      <c r="Z51" s="210"/>
      <c r="AA51" s="210"/>
      <c r="AB51" s="210"/>
      <c r="AC51" s="210"/>
      <c r="AD51" s="210"/>
      <c r="AE51" s="210"/>
      <c r="AF51" s="210"/>
      <c r="AG51" s="210" t="s">
        <v>569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outlineLevel="1" x14ac:dyDescent="0.2">
      <c r="A52" s="237">
        <v>42</v>
      </c>
      <c r="B52" s="238" t="s">
        <v>621</v>
      </c>
      <c r="C52" s="248" t="s">
        <v>622</v>
      </c>
      <c r="D52" s="239" t="s">
        <v>170</v>
      </c>
      <c r="E52" s="240">
        <v>180</v>
      </c>
      <c r="F52" s="241"/>
      <c r="G52" s="242">
        <f>ROUND(E52*F52,2)</f>
        <v>0</v>
      </c>
      <c r="H52" s="241"/>
      <c r="I52" s="242">
        <f>ROUND(E52*H52,2)</f>
        <v>0</v>
      </c>
      <c r="J52" s="241"/>
      <c r="K52" s="242">
        <f>ROUND(E52*J52,2)</f>
        <v>0</v>
      </c>
      <c r="L52" s="242">
        <v>21</v>
      </c>
      <c r="M52" s="242">
        <f>G52*(1+L52/100)</f>
        <v>0</v>
      </c>
      <c r="N52" s="240">
        <v>0</v>
      </c>
      <c r="O52" s="240">
        <f>ROUND(E52*N52,2)</f>
        <v>0</v>
      </c>
      <c r="P52" s="240">
        <v>0</v>
      </c>
      <c r="Q52" s="240">
        <f>ROUND(E52*P52,2)</f>
        <v>0</v>
      </c>
      <c r="R52" s="242"/>
      <c r="S52" s="242" t="s">
        <v>202</v>
      </c>
      <c r="T52" s="243" t="s">
        <v>266</v>
      </c>
      <c r="U52" s="220">
        <v>0</v>
      </c>
      <c r="V52" s="220">
        <f>ROUND(E52*U52,2)</f>
        <v>0</v>
      </c>
      <c r="W52" s="220"/>
      <c r="X52" s="220" t="s">
        <v>174</v>
      </c>
      <c r="Y52" s="220" t="s">
        <v>175</v>
      </c>
      <c r="Z52" s="210"/>
      <c r="AA52" s="210"/>
      <c r="AB52" s="210"/>
      <c r="AC52" s="210"/>
      <c r="AD52" s="210"/>
      <c r="AE52" s="210"/>
      <c r="AF52" s="210"/>
      <c r="AG52" s="210" t="s">
        <v>569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outlineLevel="1" x14ac:dyDescent="0.2">
      <c r="A53" s="237">
        <v>43</v>
      </c>
      <c r="B53" s="238" t="s">
        <v>623</v>
      </c>
      <c r="C53" s="248" t="s">
        <v>624</v>
      </c>
      <c r="D53" s="239" t="s">
        <v>170</v>
      </c>
      <c r="E53" s="240">
        <v>180</v>
      </c>
      <c r="F53" s="241"/>
      <c r="G53" s="242">
        <f>ROUND(E53*F53,2)</f>
        <v>0</v>
      </c>
      <c r="H53" s="241"/>
      <c r="I53" s="242">
        <f>ROUND(E53*H53,2)</f>
        <v>0</v>
      </c>
      <c r="J53" s="241"/>
      <c r="K53" s="242">
        <f>ROUND(E53*J53,2)</f>
        <v>0</v>
      </c>
      <c r="L53" s="242">
        <v>21</v>
      </c>
      <c r="M53" s="242">
        <f>G53*(1+L53/100)</f>
        <v>0</v>
      </c>
      <c r="N53" s="240">
        <v>0</v>
      </c>
      <c r="O53" s="240">
        <f>ROUND(E53*N53,2)</f>
        <v>0</v>
      </c>
      <c r="P53" s="240">
        <v>0</v>
      </c>
      <c r="Q53" s="240">
        <f>ROUND(E53*P53,2)</f>
        <v>0</v>
      </c>
      <c r="R53" s="242"/>
      <c r="S53" s="242" t="s">
        <v>202</v>
      </c>
      <c r="T53" s="243" t="s">
        <v>266</v>
      </c>
      <c r="U53" s="220">
        <v>0</v>
      </c>
      <c r="V53" s="220">
        <f>ROUND(E53*U53,2)</f>
        <v>0</v>
      </c>
      <c r="W53" s="220"/>
      <c r="X53" s="220" t="s">
        <v>174</v>
      </c>
      <c r="Y53" s="220" t="s">
        <v>175</v>
      </c>
      <c r="Z53" s="210"/>
      <c r="AA53" s="210"/>
      <c r="AB53" s="210"/>
      <c r="AC53" s="210"/>
      <c r="AD53" s="210"/>
      <c r="AE53" s="210"/>
      <c r="AF53" s="210"/>
      <c r="AG53" s="210" t="s">
        <v>569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outlineLevel="1" x14ac:dyDescent="0.2">
      <c r="A54" s="237">
        <v>44</v>
      </c>
      <c r="B54" s="238" t="s">
        <v>625</v>
      </c>
      <c r="C54" s="248" t="s">
        <v>626</v>
      </c>
      <c r="D54" s="239" t="s">
        <v>170</v>
      </c>
      <c r="E54" s="240">
        <v>150</v>
      </c>
      <c r="F54" s="241"/>
      <c r="G54" s="242">
        <f>ROUND(E54*F54,2)</f>
        <v>0</v>
      </c>
      <c r="H54" s="241"/>
      <c r="I54" s="242">
        <f>ROUND(E54*H54,2)</f>
        <v>0</v>
      </c>
      <c r="J54" s="241"/>
      <c r="K54" s="242">
        <f>ROUND(E54*J54,2)</f>
        <v>0</v>
      </c>
      <c r="L54" s="242">
        <v>21</v>
      </c>
      <c r="M54" s="242">
        <f>G54*(1+L54/100)</f>
        <v>0</v>
      </c>
      <c r="N54" s="240">
        <v>0</v>
      </c>
      <c r="O54" s="240">
        <f>ROUND(E54*N54,2)</f>
        <v>0</v>
      </c>
      <c r="P54" s="240">
        <v>0</v>
      </c>
      <c r="Q54" s="240">
        <f>ROUND(E54*P54,2)</f>
        <v>0</v>
      </c>
      <c r="R54" s="242"/>
      <c r="S54" s="242" t="s">
        <v>202</v>
      </c>
      <c r="T54" s="243" t="s">
        <v>266</v>
      </c>
      <c r="U54" s="220">
        <v>0</v>
      </c>
      <c r="V54" s="220">
        <f>ROUND(E54*U54,2)</f>
        <v>0</v>
      </c>
      <c r="W54" s="220"/>
      <c r="X54" s="220" t="s">
        <v>174</v>
      </c>
      <c r="Y54" s="220" t="s">
        <v>175</v>
      </c>
      <c r="Z54" s="210"/>
      <c r="AA54" s="210"/>
      <c r="AB54" s="210"/>
      <c r="AC54" s="210"/>
      <c r="AD54" s="210"/>
      <c r="AE54" s="210"/>
      <c r="AF54" s="210"/>
      <c r="AG54" s="210" t="s">
        <v>569</v>
      </c>
      <c r="AH54" s="210"/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</row>
    <row r="55" spans="1:60" outlineLevel="1" x14ac:dyDescent="0.2">
      <c r="A55" s="237">
        <v>45</v>
      </c>
      <c r="B55" s="238" t="s">
        <v>627</v>
      </c>
      <c r="C55" s="248" t="s">
        <v>628</v>
      </c>
      <c r="D55" s="239" t="s">
        <v>170</v>
      </c>
      <c r="E55" s="240">
        <v>15</v>
      </c>
      <c r="F55" s="241"/>
      <c r="G55" s="242">
        <f>ROUND(E55*F55,2)</f>
        <v>0</v>
      </c>
      <c r="H55" s="241"/>
      <c r="I55" s="242">
        <f>ROUND(E55*H55,2)</f>
        <v>0</v>
      </c>
      <c r="J55" s="241"/>
      <c r="K55" s="242">
        <f>ROUND(E55*J55,2)</f>
        <v>0</v>
      </c>
      <c r="L55" s="242">
        <v>21</v>
      </c>
      <c r="M55" s="242">
        <f>G55*(1+L55/100)</f>
        <v>0</v>
      </c>
      <c r="N55" s="240">
        <v>0</v>
      </c>
      <c r="O55" s="240">
        <f>ROUND(E55*N55,2)</f>
        <v>0</v>
      </c>
      <c r="P55" s="240">
        <v>0</v>
      </c>
      <c r="Q55" s="240">
        <f>ROUND(E55*P55,2)</f>
        <v>0</v>
      </c>
      <c r="R55" s="242"/>
      <c r="S55" s="242" t="s">
        <v>202</v>
      </c>
      <c r="T55" s="243" t="s">
        <v>266</v>
      </c>
      <c r="U55" s="220">
        <v>0</v>
      </c>
      <c r="V55" s="220">
        <f>ROUND(E55*U55,2)</f>
        <v>0</v>
      </c>
      <c r="W55" s="220"/>
      <c r="X55" s="220" t="s">
        <v>174</v>
      </c>
      <c r="Y55" s="220" t="s">
        <v>175</v>
      </c>
      <c r="Z55" s="210"/>
      <c r="AA55" s="210"/>
      <c r="AB55" s="210"/>
      <c r="AC55" s="210"/>
      <c r="AD55" s="210"/>
      <c r="AE55" s="210"/>
      <c r="AF55" s="210"/>
      <c r="AG55" s="210" t="s">
        <v>569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1" x14ac:dyDescent="0.2">
      <c r="A56" s="237">
        <v>46</v>
      </c>
      <c r="B56" s="238" t="s">
        <v>629</v>
      </c>
      <c r="C56" s="248" t="s">
        <v>630</v>
      </c>
      <c r="D56" s="239" t="s">
        <v>170</v>
      </c>
      <c r="E56" s="240">
        <v>15</v>
      </c>
      <c r="F56" s="241"/>
      <c r="G56" s="242">
        <f>ROUND(E56*F56,2)</f>
        <v>0</v>
      </c>
      <c r="H56" s="241"/>
      <c r="I56" s="242">
        <f>ROUND(E56*H56,2)</f>
        <v>0</v>
      </c>
      <c r="J56" s="241"/>
      <c r="K56" s="242">
        <f>ROUND(E56*J56,2)</f>
        <v>0</v>
      </c>
      <c r="L56" s="242">
        <v>21</v>
      </c>
      <c r="M56" s="242">
        <f>G56*(1+L56/100)</f>
        <v>0</v>
      </c>
      <c r="N56" s="240">
        <v>0</v>
      </c>
      <c r="O56" s="240">
        <f>ROUND(E56*N56,2)</f>
        <v>0</v>
      </c>
      <c r="P56" s="240">
        <v>0</v>
      </c>
      <c r="Q56" s="240">
        <f>ROUND(E56*P56,2)</f>
        <v>0</v>
      </c>
      <c r="R56" s="242"/>
      <c r="S56" s="242" t="s">
        <v>202</v>
      </c>
      <c r="T56" s="243" t="s">
        <v>266</v>
      </c>
      <c r="U56" s="220">
        <v>0</v>
      </c>
      <c r="V56" s="220">
        <f>ROUND(E56*U56,2)</f>
        <v>0</v>
      </c>
      <c r="W56" s="220"/>
      <c r="X56" s="220" t="s">
        <v>174</v>
      </c>
      <c r="Y56" s="220" t="s">
        <v>175</v>
      </c>
      <c r="Z56" s="210"/>
      <c r="AA56" s="210"/>
      <c r="AB56" s="210"/>
      <c r="AC56" s="210"/>
      <c r="AD56" s="210"/>
      <c r="AE56" s="210"/>
      <c r="AF56" s="210"/>
      <c r="AG56" s="210" t="s">
        <v>569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x14ac:dyDescent="0.2">
      <c r="A57" s="222" t="s">
        <v>166</v>
      </c>
      <c r="B57" s="223" t="s">
        <v>135</v>
      </c>
      <c r="C57" s="245" t="s">
        <v>136</v>
      </c>
      <c r="D57" s="224"/>
      <c r="E57" s="225"/>
      <c r="F57" s="226"/>
      <c r="G57" s="226">
        <f>SUMIF(AG58:AG68,"&lt;&gt;NOR",G58:G68)</f>
        <v>0</v>
      </c>
      <c r="H57" s="226"/>
      <c r="I57" s="226">
        <f>SUM(I58:I68)</f>
        <v>0</v>
      </c>
      <c r="J57" s="226"/>
      <c r="K57" s="226">
        <f>SUM(K58:K68)</f>
        <v>0</v>
      </c>
      <c r="L57" s="226"/>
      <c r="M57" s="226">
        <f>SUM(M58:M68)</f>
        <v>0</v>
      </c>
      <c r="N57" s="225"/>
      <c r="O57" s="225">
        <f>SUM(O58:O68)</f>
        <v>0</v>
      </c>
      <c r="P57" s="225"/>
      <c r="Q57" s="225">
        <f>SUM(Q58:Q68)</f>
        <v>0</v>
      </c>
      <c r="R57" s="226"/>
      <c r="S57" s="226"/>
      <c r="T57" s="227"/>
      <c r="U57" s="221"/>
      <c r="V57" s="221">
        <f>SUM(V58:V68)</f>
        <v>0</v>
      </c>
      <c r="W57" s="221"/>
      <c r="X57" s="221"/>
      <c r="Y57" s="221"/>
      <c r="AG57" t="s">
        <v>167</v>
      </c>
    </row>
    <row r="58" spans="1:60" outlineLevel="1" x14ac:dyDescent="0.2">
      <c r="A58" s="237">
        <v>47</v>
      </c>
      <c r="B58" s="238" t="s">
        <v>631</v>
      </c>
      <c r="C58" s="248" t="s">
        <v>632</v>
      </c>
      <c r="D58" s="239" t="s">
        <v>633</v>
      </c>
      <c r="E58" s="240">
        <v>7</v>
      </c>
      <c r="F58" s="241"/>
      <c r="G58" s="242">
        <f>ROUND(E58*F58,2)</f>
        <v>0</v>
      </c>
      <c r="H58" s="241"/>
      <c r="I58" s="242">
        <f>ROUND(E58*H58,2)</f>
        <v>0</v>
      </c>
      <c r="J58" s="241"/>
      <c r="K58" s="242">
        <f>ROUND(E58*J58,2)</f>
        <v>0</v>
      </c>
      <c r="L58" s="242">
        <v>21</v>
      </c>
      <c r="M58" s="242">
        <f>G58*(1+L58/100)</f>
        <v>0</v>
      </c>
      <c r="N58" s="240">
        <v>0</v>
      </c>
      <c r="O58" s="240">
        <f>ROUND(E58*N58,2)</f>
        <v>0</v>
      </c>
      <c r="P58" s="240">
        <v>0</v>
      </c>
      <c r="Q58" s="240">
        <f>ROUND(E58*P58,2)</f>
        <v>0</v>
      </c>
      <c r="R58" s="242"/>
      <c r="S58" s="242" t="s">
        <v>202</v>
      </c>
      <c r="T58" s="243" t="s">
        <v>266</v>
      </c>
      <c r="U58" s="220">
        <v>0</v>
      </c>
      <c r="V58" s="220">
        <f>ROUND(E58*U58,2)</f>
        <v>0</v>
      </c>
      <c r="W58" s="220"/>
      <c r="X58" s="220" t="s">
        <v>174</v>
      </c>
      <c r="Y58" s="220" t="s">
        <v>175</v>
      </c>
      <c r="Z58" s="210"/>
      <c r="AA58" s="210"/>
      <c r="AB58" s="210"/>
      <c r="AC58" s="210"/>
      <c r="AD58" s="210"/>
      <c r="AE58" s="210"/>
      <c r="AF58" s="210"/>
      <c r="AG58" s="210" t="s">
        <v>569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outlineLevel="1" x14ac:dyDescent="0.2">
      <c r="A59" s="237">
        <v>48</v>
      </c>
      <c r="B59" s="238" t="s">
        <v>634</v>
      </c>
      <c r="C59" s="248" t="s">
        <v>635</v>
      </c>
      <c r="D59" s="239" t="s">
        <v>633</v>
      </c>
      <c r="E59" s="240">
        <v>5</v>
      </c>
      <c r="F59" s="241"/>
      <c r="G59" s="242">
        <f>ROUND(E59*F59,2)</f>
        <v>0</v>
      </c>
      <c r="H59" s="241"/>
      <c r="I59" s="242">
        <f>ROUND(E59*H59,2)</f>
        <v>0</v>
      </c>
      <c r="J59" s="241"/>
      <c r="K59" s="242">
        <f>ROUND(E59*J59,2)</f>
        <v>0</v>
      </c>
      <c r="L59" s="242">
        <v>21</v>
      </c>
      <c r="M59" s="242">
        <f>G59*(1+L59/100)</f>
        <v>0</v>
      </c>
      <c r="N59" s="240">
        <v>0</v>
      </c>
      <c r="O59" s="240">
        <f>ROUND(E59*N59,2)</f>
        <v>0</v>
      </c>
      <c r="P59" s="240">
        <v>0</v>
      </c>
      <c r="Q59" s="240">
        <f>ROUND(E59*P59,2)</f>
        <v>0</v>
      </c>
      <c r="R59" s="242"/>
      <c r="S59" s="242" t="s">
        <v>202</v>
      </c>
      <c r="T59" s="243" t="s">
        <v>266</v>
      </c>
      <c r="U59" s="220">
        <v>0</v>
      </c>
      <c r="V59" s="220">
        <f>ROUND(E59*U59,2)</f>
        <v>0</v>
      </c>
      <c r="W59" s="220"/>
      <c r="X59" s="220" t="s">
        <v>174</v>
      </c>
      <c r="Y59" s="220" t="s">
        <v>175</v>
      </c>
      <c r="Z59" s="210"/>
      <c r="AA59" s="210"/>
      <c r="AB59" s="210"/>
      <c r="AC59" s="210"/>
      <c r="AD59" s="210"/>
      <c r="AE59" s="210"/>
      <c r="AF59" s="210"/>
      <c r="AG59" s="210" t="s">
        <v>569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outlineLevel="1" x14ac:dyDescent="0.2">
      <c r="A60" s="237">
        <v>49</v>
      </c>
      <c r="B60" s="238" t="s">
        <v>636</v>
      </c>
      <c r="C60" s="248" t="s">
        <v>637</v>
      </c>
      <c r="D60" s="239" t="s">
        <v>633</v>
      </c>
      <c r="E60" s="240">
        <v>5</v>
      </c>
      <c r="F60" s="241"/>
      <c r="G60" s="242">
        <f>ROUND(E60*F60,2)</f>
        <v>0</v>
      </c>
      <c r="H60" s="241"/>
      <c r="I60" s="242">
        <f>ROUND(E60*H60,2)</f>
        <v>0</v>
      </c>
      <c r="J60" s="241"/>
      <c r="K60" s="242">
        <f>ROUND(E60*J60,2)</f>
        <v>0</v>
      </c>
      <c r="L60" s="242">
        <v>21</v>
      </c>
      <c r="M60" s="242">
        <f>G60*(1+L60/100)</f>
        <v>0</v>
      </c>
      <c r="N60" s="240">
        <v>0</v>
      </c>
      <c r="O60" s="240">
        <f>ROUND(E60*N60,2)</f>
        <v>0</v>
      </c>
      <c r="P60" s="240">
        <v>0</v>
      </c>
      <c r="Q60" s="240">
        <f>ROUND(E60*P60,2)</f>
        <v>0</v>
      </c>
      <c r="R60" s="242"/>
      <c r="S60" s="242" t="s">
        <v>202</v>
      </c>
      <c r="T60" s="243" t="s">
        <v>266</v>
      </c>
      <c r="U60" s="220">
        <v>0</v>
      </c>
      <c r="V60" s="220">
        <f>ROUND(E60*U60,2)</f>
        <v>0</v>
      </c>
      <c r="W60" s="220"/>
      <c r="X60" s="220" t="s">
        <v>174</v>
      </c>
      <c r="Y60" s="220" t="s">
        <v>175</v>
      </c>
      <c r="Z60" s="210"/>
      <c r="AA60" s="210"/>
      <c r="AB60" s="210"/>
      <c r="AC60" s="210"/>
      <c r="AD60" s="210"/>
      <c r="AE60" s="210"/>
      <c r="AF60" s="210"/>
      <c r="AG60" s="210" t="s">
        <v>569</v>
      </c>
      <c r="AH60" s="210"/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outlineLevel="1" x14ac:dyDescent="0.2">
      <c r="A61" s="237">
        <v>50</v>
      </c>
      <c r="B61" s="238" t="s">
        <v>638</v>
      </c>
      <c r="C61" s="248" t="s">
        <v>639</v>
      </c>
      <c r="D61" s="239" t="s">
        <v>633</v>
      </c>
      <c r="E61" s="240">
        <v>2</v>
      </c>
      <c r="F61" s="241"/>
      <c r="G61" s="242">
        <f>ROUND(E61*F61,2)</f>
        <v>0</v>
      </c>
      <c r="H61" s="241"/>
      <c r="I61" s="242">
        <f>ROUND(E61*H61,2)</f>
        <v>0</v>
      </c>
      <c r="J61" s="241"/>
      <c r="K61" s="242">
        <f>ROUND(E61*J61,2)</f>
        <v>0</v>
      </c>
      <c r="L61" s="242">
        <v>21</v>
      </c>
      <c r="M61" s="242">
        <f>G61*(1+L61/100)</f>
        <v>0</v>
      </c>
      <c r="N61" s="240">
        <v>0</v>
      </c>
      <c r="O61" s="240">
        <f>ROUND(E61*N61,2)</f>
        <v>0</v>
      </c>
      <c r="P61" s="240">
        <v>0</v>
      </c>
      <c r="Q61" s="240">
        <f>ROUND(E61*P61,2)</f>
        <v>0</v>
      </c>
      <c r="R61" s="242"/>
      <c r="S61" s="242" t="s">
        <v>202</v>
      </c>
      <c r="T61" s="243" t="s">
        <v>266</v>
      </c>
      <c r="U61" s="220">
        <v>0</v>
      </c>
      <c r="V61" s="220">
        <f>ROUND(E61*U61,2)</f>
        <v>0</v>
      </c>
      <c r="W61" s="220"/>
      <c r="X61" s="220" t="s">
        <v>174</v>
      </c>
      <c r="Y61" s="220" t="s">
        <v>175</v>
      </c>
      <c r="Z61" s="210"/>
      <c r="AA61" s="210"/>
      <c r="AB61" s="210"/>
      <c r="AC61" s="210"/>
      <c r="AD61" s="210"/>
      <c r="AE61" s="210"/>
      <c r="AF61" s="210"/>
      <c r="AG61" s="210" t="s">
        <v>569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</row>
    <row r="62" spans="1:60" outlineLevel="1" x14ac:dyDescent="0.2">
      <c r="A62" s="237">
        <v>51</v>
      </c>
      <c r="B62" s="238" t="s">
        <v>640</v>
      </c>
      <c r="C62" s="248" t="s">
        <v>641</v>
      </c>
      <c r="D62" s="239" t="s">
        <v>633</v>
      </c>
      <c r="E62" s="240">
        <v>3</v>
      </c>
      <c r="F62" s="241"/>
      <c r="G62" s="242">
        <f>ROUND(E62*F62,2)</f>
        <v>0</v>
      </c>
      <c r="H62" s="241"/>
      <c r="I62" s="242">
        <f>ROUND(E62*H62,2)</f>
        <v>0</v>
      </c>
      <c r="J62" s="241"/>
      <c r="K62" s="242">
        <f>ROUND(E62*J62,2)</f>
        <v>0</v>
      </c>
      <c r="L62" s="242">
        <v>21</v>
      </c>
      <c r="M62" s="242">
        <f>G62*(1+L62/100)</f>
        <v>0</v>
      </c>
      <c r="N62" s="240">
        <v>0</v>
      </c>
      <c r="O62" s="240">
        <f>ROUND(E62*N62,2)</f>
        <v>0</v>
      </c>
      <c r="P62" s="240">
        <v>0</v>
      </c>
      <c r="Q62" s="240">
        <f>ROUND(E62*P62,2)</f>
        <v>0</v>
      </c>
      <c r="R62" s="242"/>
      <c r="S62" s="242" t="s">
        <v>202</v>
      </c>
      <c r="T62" s="243" t="s">
        <v>266</v>
      </c>
      <c r="U62" s="220">
        <v>0</v>
      </c>
      <c r="V62" s="220">
        <f>ROUND(E62*U62,2)</f>
        <v>0</v>
      </c>
      <c r="W62" s="220"/>
      <c r="X62" s="220" t="s">
        <v>174</v>
      </c>
      <c r="Y62" s="220" t="s">
        <v>175</v>
      </c>
      <c r="Z62" s="210"/>
      <c r="AA62" s="210"/>
      <c r="AB62" s="210"/>
      <c r="AC62" s="210"/>
      <c r="AD62" s="210"/>
      <c r="AE62" s="210"/>
      <c r="AF62" s="210"/>
      <c r="AG62" s="210" t="s">
        <v>569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outlineLevel="1" x14ac:dyDescent="0.2">
      <c r="A63" s="237">
        <v>52</v>
      </c>
      <c r="B63" s="238" t="s">
        <v>642</v>
      </c>
      <c r="C63" s="248" t="s">
        <v>643</v>
      </c>
      <c r="D63" s="239" t="s">
        <v>633</v>
      </c>
      <c r="E63" s="240">
        <v>11</v>
      </c>
      <c r="F63" s="241"/>
      <c r="G63" s="242">
        <f>ROUND(E63*F63,2)</f>
        <v>0</v>
      </c>
      <c r="H63" s="241"/>
      <c r="I63" s="242">
        <f>ROUND(E63*H63,2)</f>
        <v>0</v>
      </c>
      <c r="J63" s="241"/>
      <c r="K63" s="242">
        <f>ROUND(E63*J63,2)</f>
        <v>0</v>
      </c>
      <c r="L63" s="242">
        <v>21</v>
      </c>
      <c r="M63" s="242">
        <f>G63*(1+L63/100)</f>
        <v>0</v>
      </c>
      <c r="N63" s="240">
        <v>0</v>
      </c>
      <c r="O63" s="240">
        <f>ROUND(E63*N63,2)</f>
        <v>0</v>
      </c>
      <c r="P63" s="240">
        <v>0</v>
      </c>
      <c r="Q63" s="240">
        <f>ROUND(E63*P63,2)</f>
        <v>0</v>
      </c>
      <c r="R63" s="242"/>
      <c r="S63" s="242" t="s">
        <v>202</v>
      </c>
      <c r="T63" s="243" t="s">
        <v>266</v>
      </c>
      <c r="U63" s="220">
        <v>0</v>
      </c>
      <c r="V63" s="220">
        <f>ROUND(E63*U63,2)</f>
        <v>0</v>
      </c>
      <c r="W63" s="220"/>
      <c r="X63" s="220" t="s">
        <v>174</v>
      </c>
      <c r="Y63" s="220" t="s">
        <v>175</v>
      </c>
      <c r="Z63" s="210"/>
      <c r="AA63" s="210"/>
      <c r="AB63" s="210"/>
      <c r="AC63" s="210"/>
      <c r="AD63" s="210"/>
      <c r="AE63" s="210"/>
      <c r="AF63" s="210"/>
      <c r="AG63" s="210" t="s">
        <v>569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outlineLevel="1" x14ac:dyDescent="0.2">
      <c r="A64" s="237">
        <v>53</v>
      </c>
      <c r="B64" s="238" t="s">
        <v>644</v>
      </c>
      <c r="C64" s="248" t="s">
        <v>645</v>
      </c>
      <c r="D64" s="239" t="s">
        <v>208</v>
      </c>
      <c r="E64" s="240">
        <v>1</v>
      </c>
      <c r="F64" s="241"/>
      <c r="G64" s="242">
        <f>ROUND(E64*F64,2)</f>
        <v>0</v>
      </c>
      <c r="H64" s="241"/>
      <c r="I64" s="242">
        <f>ROUND(E64*H64,2)</f>
        <v>0</v>
      </c>
      <c r="J64" s="241"/>
      <c r="K64" s="242">
        <f>ROUND(E64*J64,2)</f>
        <v>0</v>
      </c>
      <c r="L64" s="242">
        <v>21</v>
      </c>
      <c r="M64" s="242">
        <f>G64*(1+L64/100)</f>
        <v>0</v>
      </c>
      <c r="N64" s="240">
        <v>0</v>
      </c>
      <c r="O64" s="240">
        <f>ROUND(E64*N64,2)</f>
        <v>0</v>
      </c>
      <c r="P64" s="240">
        <v>0</v>
      </c>
      <c r="Q64" s="240">
        <f>ROUND(E64*P64,2)</f>
        <v>0</v>
      </c>
      <c r="R64" s="242"/>
      <c r="S64" s="242" t="s">
        <v>202</v>
      </c>
      <c r="T64" s="243" t="s">
        <v>266</v>
      </c>
      <c r="U64" s="220">
        <v>0</v>
      </c>
      <c r="V64" s="220">
        <f>ROUND(E64*U64,2)</f>
        <v>0</v>
      </c>
      <c r="W64" s="220"/>
      <c r="X64" s="220" t="s">
        <v>174</v>
      </c>
      <c r="Y64" s="220" t="s">
        <v>175</v>
      </c>
      <c r="Z64" s="210"/>
      <c r="AA64" s="210"/>
      <c r="AB64" s="210"/>
      <c r="AC64" s="210"/>
      <c r="AD64" s="210"/>
      <c r="AE64" s="210"/>
      <c r="AF64" s="210"/>
      <c r="AG64" s="210" t="s">
        <v>176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60" outlineLevel="1" x14ac:dyDescent="0.2">
      <c r="A65" s="237">
        <v>54</v>
      </c>
      <c r="B65" s="238" t="s">
        <v>646</v>
      </c>
      <c r="C65" s="248" t="s">
        <v>647</v>
      </c>
      <c r="D65" s="239" t="s">
        <v>208</v>
      </c>
      <c r="E65" s="240">
        <v>1</v>
      </c>
      <c r="F65" s="241"/>
      <c r="G65" s="242">
        <f>ROUND(E65*F65,2)</f>
        <v>0</v>
      </c>
      <c r="H65" s="241"/>
      <c r="I65" s="242">
        <f>ROUND(E65*H65,2)</f>
        <v>0</v>
      </c>
      <c r="J65" s="241"/>
      <c r="K65" s="242">
        <f>ROUND(E65*J65,2)</f>
        <v>0</v>
      </c>
      <c r="L65" s="242">
        <v>21</v>
      </c>
      <c r="M65" s="242">
        <f>G65*(1+L65/100)</f>
        <v>0</v>
      </c>
      <c r="N65" s="240">
        <v>0</v>
      </c>
      <c r="O65" s="240">
        <f>ROUND(E65*N65,2)</f>
        <v>0</v>
      </c>
      <c r="P65" s="240">
        <v>0</v>
      </c>
      <c r="Q65" s="240">
        <f>ROUND(E65*P65,2)</f>
        <v>0</v>
      </c>
      <c r="R65" s="242"/>
      <c r="S65" s="242" t="s">
        <v>202</v>
      </c>
      <c r="T65" s="243" t="s">
        <v>266</v>
      </c>
      <c r="U65" s="220">
        <v>0</v>
      </c>
      <c r="V65" s="220">
        <f>ROUND(E65*U65,2)</f>
        <v>0</v>
      </c>
      <c r="W65" s="220"/>
      <c r="X65" s="220" t="s">
        <v>174</v>
      </c>
      <c r="Y65" s="220" t="s">
        <v>175</v>
      </c>
      <c r="Z65" s="210"/>
      <c r="AA65" s="210"/>
      <c r="AB65" s="210"/>
      <c r="AC65" s="210"/>
      <c r="AD65" s="210"/>
      <c r="AE65" s="210"/>
      <c r="AF65" s="210"/>
      <c r="AG65" s="210" t="s">
        <v>176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</row>
    <row r="66" spans="1:60" outlineLevel="1" x14ac:dyDescent="0.2">
      <c r="A66" s="237">
        <v>55</v>
      </c>
      <c r="B66" s="238" t="s">
        <v>648</v>
      </c>
      <c r="C66" s="248" t="s">
        <v>649</v>
      </c>
      <c r="D66" s="239" t="s">
        <v>208</v>
      </c>
      <c r="E66" s="240">
        <v>2</v>
      </c>
      <c r="F66" s="241"/>
      <c r="G66" s="242">
        <f>ROUND(E66*F66,2)</f>
        <v>0</v>
      </c>
      <c r="H66" s="241"/>
      <c r="I66" s="242">
        <f>ROUND(E66*H66,2)</f>
        <v>0</v>
      </c>
      <c r="J66" s="241"/>
      <c r="K66" s="242">
        <f>ROUND(E66*J66,2)</f>
        <v>0</v>
      </c>
      <c r="L66" s="242">
        <v>21</v>
      </c>
      <c r="M66" s="242">
        <f>G66*(1+L66/100)</f>
        <v>0</v>
      </c>
      <c r="N66" s="240">
        <v>0</v>
      </c>
      <c r="O66" s="240">
        <f>ROUND(E66*N66,2)</f>
        <v>0</v>
      </c>
      <c r="P66" s="240">
        <v>0</v>
      </c>
      <c r="Q66" s="240">
        <f>ROUND(E66*P66,2)</f>
        <v>0</v>
      </c>
      <c r="R66" s="242"/>
      <c r="S66" s="242" t="s">
        <v>202</v>
      </c>
      <c r="T66" s="243" t="s">
        <v>266</v>
      </c>
      <c r="U66" s="220">
        <v>0</v>
      </c>
      <c r="V66" s="220">
        <f>ROUND(E66*U66,2)</f>
        <v>0</v>
      </c>
      <c r="W66" s="220"/>
      <c r="X66" s="220" t="s">
        <v>174</v>
      </c>
      <c r="Y66" s="220" t="s">
        <v>175</v>
      </c>
      <c r="Z66" s="210"/>
      <c r="AA66" s="210"/>
      <c r="AB66" s="210"/>
      <c r="AC66" s="210"/>
      <c r="AD66" s="210"/>
      <c r="AE66" s="210"/>
      <c r="AF66" s="210"/>
      <c r="AG66" s="210" t="s">
        <v>176</v>
      </c>
      <c r="AH66" s="210"/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</row>
    <row r="67" spans="1:60" outlineLevel="1" x14ac:dyDescent="0.2">
      <c r="A67" s="237">
        <v>56</v>
      </c>
      <c r="B67" s="238" t="s">
        <v>650</v>
      </c>
      <c r="C67" s="248" t="s">
        <v>651</v>
      </c>
      <c r="D67" s="239" t="s">
        <v>633</v>
      </c>
      <c r="E67" s="240">
        <v>3</v>
      </c>
      <c r="F67" s="241"/>
      <c r="G67" s="242">
        <f>ROUND(E67*F67,2)</f>
        <v>0</v>
      </c>
      <c r="H67" s="241"/>
      <c r="I67" s="242">
        <f>ROUND(E67*H67,2)</f>
        <v>0</v>
      </c>
      <c r="J67" s="241"/>
      <c r="K67" s="242">
        <f>ROUND(E67*J67,2)</f>
        <v>0</v>
      </c>
      <c r="L67" s="242">
        <v>21</v>
      </c>
      <c r="M67" s="242">
        <f>G67*(1+L67/100)</f>
        <v>0</v>
      </c>
      <c r="N67" s="240">
        <v>0</v>
      </c>
      <c r="O67" s="240">
        <f>ROUND(E67*N67,2)</f>
        <v>0</v>
      </c>
      <c r="P67" s="240">
        <v>0</v>
      </c>
      <c r="Q67" s="240">
        <f>ROUND(E67*P67,2)</f>
        <v>0</v>
      </c>
      <c r="R67" s="242"/>
      <c r="S67" s="242" t="s">
        <v>202</v>
      </c>
      <c r="T67" s="243" t="s">
        <v>266</v>
      </c>
      <c r="U67" s="220">
        <v>0</v>
      </c>
      <c r="V67" s="220">
        <f>ROUND(E67*U67,2)</f>
        <v>0</v>
      </c>
      <c r="W67" s="220"/>
      <c r="X67" s="220" t="s">
        <v>174</v>
      </c>
      <c r="Y67" s="220" t="s">
        <v>175</v>
      </c>
      <c r="Z67" s="210"/>
      <c r="AA67" s="210"/>
      <c r="AB67" s="210"/>
      <c r="AC67" s="210"/>
      <c r="AD67" s="210"/>
      <c r="AE67" s="210"/>
      <c r="AF67" s="210"/>
      <c r="AG67" s="210" t="s">
        <v>569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</row>
    <row r="68" spans="1:60" outlineLevel="1" x14ac:dyDescent="0.2">
      <c r="A68" s="237">
        <v>57</v>
      </c>
      <c r="B68" s="238" t="s">
        <v>652</v>
      </c>
      <c r="C68" s="248" t="s">
        <v>653</v>
      </c>
      <c r="D68" s="239" t="s">
        <v>633</v>
      </c>
      <c r="E68" s="240">
        <v>11</v>
      </c>
      <c r="F68" s="241"/>
      <c r="G68" s="242">
        <f>ROUND(E68*F68,2)</f>
        <v>0</v>
      </c>
      <c r="H68" s="241"/>
      <c r="I68" s="242">
        <f>ROUND(E68*H68,2)</f>
        <v>0</v>
      </c>
      <c r="J68" s="241"/>
      <c r="K68" s="242">
        <f>ROUND(E68*J68,2)</f>
        <v>0</v>
      </c>
      <c r="L68" s="242">
        <v>21</v>
      </c>
      <c r="M68" s="242">
        <f>G68*(1+L68/100)</f>
        <v>0</v>
      </c>
      <c r="N68" s="240">
        <v>0</v>
      </c>
      <c r="O68" s="240">
        <f>ROUND(E68*N68,2)</f>
        <v>0</v>
      </c>
      <c r="P68" s="240">
        <v>0</v>
      </c>
      <c r="Q68" s="240">
        <f>ROUND(E68*P68,2)</f>
        <v>0</v>
      </c>
      <c r="R68" s="242"/>
      <c r="S68" s="242" t="s">
        <v>202</v>
      </c>
      <c r="T68" s="243" t="s">
        <v>266</v>
      </c>
      <c r="U68" s="220">
        <v>0</v>
      </c>
      <c r="V68" s="220">
        <f>ROUND(E68*U68,2)</f>
        <v>0</v>
      </c>
      <c r="W68" s="220"/>
      <c r="X68" s="220" t="s">
        <v>174</v>
      </c>
      <c r="Y68" s="220" t="s">
        <v>175</v>
      </c>
      <c r="Z68" s="210"/>
      <c r="AA68" s="210"/>
      <c r="AB68" s="210"/>
      <c r="AC68" s="210"/>
      <c r="AD68" s="210"/>
      <c r="AE68" s="210"/>
      <c r="AF68" s="210"/>
      <c r="AG68" s="210" t="s">
        <v>569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10"/>
      <c r="BB68" s="210"/>
      <c r="BC68" s="210"/>
      <c r="BD68" s="210"/>
      <c r="BE68" s="210"/>
      <c r="BF68" s="210"/>
      <c r="BG68" s="210"/>
      <c r="BH68" s="210"/>
    </row>
    <row r="69" spans="1:60" x14ac:dyDescent="0.2">
      <c r="A69" s="222" t="s">
        <v>166</v>
      </c>
      <c r="B69" s="223" t="s">
        <v>137</v>
      </c>
      <c r="C69" s="245" t="s">
        <v>27</v>
      </c>
      <c r="D69" s="224"/>
      <c r="E69" s="225"/>
      <c r="F69" s="226"/>
      <c r="G69" s="226">
        <f>SUMIF(AG70:AG70,"&lt;&gt;NOR",G70:G70)</f>
        <v>0</v>
      </c>
      <c r="H69" s="226"/>
      <c r="I69" s="226">
        <f>SUM(I70:I70)</f>
        <v>0</v>
      </c>
      <c r="J69" s="226"/>
      <c r="K69" s="226">
        <f>SUM(K70:K70)</f>
        <v>0</v>
      </c>
      <c r="L69" s="226"/>
      <c r="M69" s="226">
        <f>SUM(M70:M70)</f>
        <v>0</v>
      </c>
      <c r="N69" s="225"/>
      <c r="O69" s="225">
        <f>SUM(O70:O70)</f>
        <v>0</v>
      </c>
      <c r="P69" s="225"/>
      <c r="Q69" s="225">
        <f>SUM(Q70:Q70)</f>
        <v>0</v>
      </c>
      <c r="R69" s="226"/>
      <c r="S69" s="226"/>
      <c r="T69" s="227"/>
      <c r="U69" s="221"/>
      <c r="V69" s="221">
        <f>SUM(V70:V70)</f>
        <v>0</v>
      </c>
      <c r="W69" s="221"/>
      <c r="X69" s="221"/>
      <c r="Y69" s="221"/>
      <c r="AG69" t="s">
        <v>167</v>
      </c>
    </row>
    <row r="70" spans="1:60" outlineLevel="1" x14ac:dyDescent="0.2">
      <c r="A70" s="229">
        <v>58</v>
      </c>
      <c r="B70" s="230" t="s">
        <v>654</v>
      </c>
      <c r="C70" s="246" t="s">
        <v>389</v>
      </c>
      <c r="D70" s="231" t="s">
        <v>655</v>
      </c>
      <c r="E70" s="232">
        <v>1</v>
      </c>
      <c r="F70" s="233"/>
      <c r="G70" s="234">
        <f>ROUND(E70*F70,2)</f>
        <v>0</v>
      </c>
      <c r="H70" s="233"/>
      <c r="I70" s="234">
        <f>ROUND(E70*H70,2)</f>
        <v>0</v>
      </c>
      <c r="J70" s="233"/>
      <c r="K70" s="234">
        <f>ROUND(E70*J70,2)</f>
        <v>0</v>
      </c>
      <c r="L70" s="234">
        <v>21</v>
      </c>
      <c r="M70" s="234">
        <f>G70*(1+L70/100)</f>
        <v>0</v>
      </c>
      <c r="N70" s="232">
        <v>0</v>
      </c>
      <c r="O70" s="232">
        <f>ROUND(E70*N70,2)</f>
        <v>0</v>
      </c>
      <c r="P70" s="232">
        <v>0</v>
      </c>
      <c r="Q70" s="232">
        <f>ROUND(E70*P70,2)</f>
        <v>0</v>
      </c>
      <c r="R70" s="234"/>
      <c r="S70" s="234" t="s">
        <v>202</v>
      </c>
      <c r="T70" s="235" t="s">
        <v>266</v>
      </c>
      <c r="U70" s="220">
        <v>0</v>
      </c>
      <c r="V70" s="220">
        <f>ROUND(E70*U70,2)</f>
        <v>0</v>
      </c>
      <c r="W70" s="220"/>
      <c r="X70" s="220" t="s">
        <v>390</v>
      </c>
      <c r="Y70" s="220" t="s">
        <v>175</v>
      </c>
      <c r="Z70" s="210"/>
      <c r="AA70" s="210"/>
      <c r="AB70" s="210"/>
      <c r="AC70" s="210"/>
      <c r="AD70" s="210"/>
      <c r="AE70" s="210"/>
      <c r="AF70" s="210"/>
      <c r="AG70" s="210" t="s">
        <v>656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</row>
    <row r="71" spans="1:60" x14ac:dyDescent="0.2">
      <c r="A71" s="3"/>
      <c r="B71" s="4"/>
      <c r="C71" s="249"/>
      <c r="D71" s="6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AE71">
        <v>12</v>
      </c>
      <c r="AF71">
        <v>21</v>
      </c>
      <c r="AG71" t="s">
        <v>152</v>
      </c>
    </row>
    <row r="72" spans="1:60" x14ac:dyDescent="0.2">
      <c r="A72" s="213"/>
      <c r="B72" s="214" t="s">
        <v>29</v>
      </c>
      <c r="C72" s="250"/>
      <c r="D72" s="215"/>
      <c r="E72" s="216"/>
      <c r="F72" s="216"/>
      <c r="G72" s="228">
        <f>G8+G24+G41+G57+G69</f>
        <v>0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AE72">
        <f>SUMIF(L7:L70,AE71,G7:G70)</f>
        <v>0</v>
      </c>
      <c r="AF72">
        <f>SUMIF(L7:L70,AF71,G7:G70)</f>
        <v>0</v>
      </c>
      <c r="AG72" t="s">
        <v>405</v>
      </c>
    </row>
    <row r="73" spans="1:60" x14ac:dyDescent="0.2">
      <c r="C73" s="251"/>
      <c r="D73" s="10"/>
      <c r="AG73" t="s">
        <v>406</v>
      </c>
    </row>
    <row r="74" spans="1:60" x14ac:dyDescent="0.2">
      <c r="D74" s="10"/>
    </row>
    <row r="75" spans="1:60" x14ac:dyDescent="0.2">
      <c r="D75" s="10"/>
    </row>
    <row r="76" spans="1:60" x14ac:dyDescent="0.2">
      <c r="D76" s="10"/>
    </row>
    <row r="77" spans="1:60" x14ac:dyDescent="0.2">
      <c r="D77" s="10"/>
    </row>
    <row r="78" spans="1:60" x14ac:dyDescent="0.2">
      <c r="D78" s="10"/>
    </row>
    <row r="79" spans="1:60" x14ac:dyDescent="0.2">
      <c r="D79" s="10"/>
    </row>
    <row r="80" spans="1:60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sheetProtection algorithmName="SHA-512" hashValue="9j6+nr+cibrmxiY088BQs/tT643dLxXw8e6W3RcslEymkw9jVLQ8IXAVpssInXYlEL4ESyQmgtOIoFluUPDCYw==" saltValue="XRF3ZfxMdf5isCRPX4AiCg==" spinCount="100000" sheet="1" formatRows="0"/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62</vt:i4>
      </vt:variant>
    </vt:vector>
  </HeadingPairs>
  <TitlesOfParts>
    <vt:vector size="72" baseType="lpstr">
      <vt:lpstr>Stavba</vt:lpstr>
      <vt:lpstr>VzorPolozky</vt:lpstr>
      <vt:lpstr>01 01 Úpravy stáv. chodníku</vt:lpstr>
      <vt:lpstr>02 01 Novostavba chodníku</vt:lpstr>
      <vt:lpstr>03 01 Vjezd k bytovce</vt:lpstr>
      <vt:lpstr>04 01 Vjezd přes potok</vt:lpstr>
      <vt:lpstr>05 01 Lávka</vt:lpstr>
      <vt:lpstr>06 01 Most</vt:lpstr>
      <vt:lpstr>07 01 Úprava koryta potoka</vt:lpstr>
      <vt:lpstr>401 01 VO - II.část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'01 01 Úpravy stáv. chodníku'!Názvy_tisku</vt:lpstr>
      <vt:lpstr>'02 01 Novostavba chodníku'!Názvy_tisku</vt:lpstr>
      <vt:lpstr>'03 01 Vjezd k bytovce'!Názvy_tisku</vt:lpstr>
      <vt:lpstr>'04 01 Vjezd přes potok'!Názvy_tisku</vt:lpstr>
      <vt:lpstr>'05 01 Lávka'!Názvy_tisku</vt:lpstr>
      <vt:lpstr>'06 01 Most'!Názvy_tisku</vt:lpstr>
      <vt:lpstr>'07 01 Úprava koryta potoka'!Názvy_tisku</vt:lpstr>
      <vt:lpstr>'401 01 VO - II.část'!Názvy_tisku</vt:lpstr>
      <vt:lpstr>oadresa</vt:lpstr>
      <vt:lpstr>Stavba!Objednatel</vt:lpstr>
      <vt:lpstr>Stavba!Objekt</vt:lpstr>
      <vt:lpstr>'01 01 Úpravy stáv. chodníku'!Oblast_tisku</vt:lpstr>
      <vt:lpstr>'02 01 Novostavba chodníku'!Oblast_tisku</vt:lpstr>
      <vt:lpstr>'03 01 Vjezd k bytovce'!Oblast_tisku</vt:lpstr>
      <vt:lpstr>'04 01 Vjezd přes potok'!Oblast_tisku</vt:lpstr>
      <vt:lpstr>'05 01 Lávka'!Oblast_tisku</vt:lpstr>
      <vt:lpstr>'06 01 Most'!Oblast_tisku</vt:lpstr>
      <vt:lpstr>'07 01 Úprava koryta potoka'!Oblast_tisku</vt:lpstr>
      <vt:lpstr>'401 01 VO - II.část'!Oblast_tisku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Hanuš</dc:creator>
  <cp:lastModifiedBy>Petr Hanuš</cp:lastModifiedBy>
  <cp:lastPrinted>2019-03-19T12:27:02Z</cp:lastPrinted>
  <dcterms:created xsi:type="dcterms:W3CDTF">2009-04-08T07:15:50Z</dcterms:created>
  <dcterms:modified xsi:type="dcterms:W3CDTF">2025-12-03T08:05:22Z</dcterms:modified>
</cp:coreProperties>
</file>